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tomsuj\Desktop\Investiční akce\FOTOVOLTAIKA\"/>
    </mc:Choice>
  </mc:AlternateContent>
  <xr:revisionPtr revIDLastSave="0" documentId="8_{09B2F20C-588B-46C3-9B46-903E728049E5}" xr6:coauthVersionLast="47" xr6:coauthVersionMax="47" xr10:uidLastSave="{00000000-0000-0000-0000-000000000000}"/>
  <bookViews>
    <workbookView xWindow="-120" yWindow="-120" windowWidth="38640" windowHeight="21240" activeTab="2" xr2:uid="{00000000-000D-0000-FFFF-FFFF00000000}"/>
  </bookViews>
  <sheets>
    <sheet name="Rekapitulace stavby" sheetId="1" r:id="rId1"/>
    <sheet name="1) Střecha A" sheetId="2" r:id="rId2"/>
    <sheet name="2) Střecha B" sheetId="3" r:id="rId3"/>
  </sheets>
  <calcPr calcId="191029"/>
</workbook>
</file>

<file path=xl/calcChain.xml><?xml version="1.0" encoding="utf-8"?>
<calcChain xmlns="http://schemas.openxmlformats.org/spreadsheetml/2006/main">
  <c r="BK183" i="3" l="1"/>
  <c r="BI183" i="3"/>
  <c r="BH183" i="3"/>
  <c r="BG183" i="3"/>
  <c r="BF183" i="3"/>
  <c r="BE183" i="3"/>
  <c r="T183" i="3"/>
  <c r="R183" i="3"/>
  <c r="R182" i="3" s="1"/>
  <c r="P183" i="3"/>
  <c r="J183" i="3"/>
  <c r="BK182" i="3"/>
  <c r="J182" i="3" s="1"/>
  <c r="J111" i="3" s="1"/>
  <c r="T182" i="3"/>
  <c r="P182" i="3"/>
  <c r="BK181" i="3"/>
  <c r="BK180" i="3" s="1"/>
  <c r="J180" i="3" s="1"/>
  <c r="J110" i="3" s="1"/>
  <c r="BI181" i="3"/>
  <c r="BH181" i="3"/>
  <c r="BG181" i="3"/>
  <c r="BF181" i="3"/>
  <c r="BE181" i="3"/>
  <c r="T181" i="3"/>
  <c r="T180" i="3" s="1"/>
  <c r="R181" i="3"/>
  <c r="R180" i="3" s="1"/>
  <c r="P181" i="3"/>
  <c r="J181" i="3"/>
  <c r="P180" i="3"/>
  <c r="BK179" i="3"/>
  <c r="BK178" i="3" s="1"/>
  <c r="BI179" i="3"/>
  <c r="BH179" i="3"/>
  <c r="BG179" i="3"/>
  <c r="BF179" i="3"/>
  <c r="BE179" i="3"/>
  <c r="T179" i="3"/>
  <c r="T178" i="3" s="1"/>
  <c r="R179" i="3"/>
  <c r="P179" i="3"/>
  <c r="J179" i="3"/>
  <c r="R178" i="3"/>
  <c r="P178" i="3"/>
  <c r="P177" i="3" s="1"/>
  <c r="BK176" i="3"/>
  <c r="BI176" i="3"/>
  <c r="BH176" i="3"/>
  <c r="BG176" i="3"/>
  <c r="BF176" i="3"/>
  <c r="T176" i="3"/>
  <c r="R176" i="3"/>
  <c r="P176" i="3"/>
  <c r="J176" i="3"/>
  <c r="BE176" i="3" s="1"/>
  <c r="BK175" i="3"/>
  <c r="BI175" i="3"/>
  <c r="BH175" i="3"/>
  <c r="BG175" i="3"/>
  <c r="BF175" i="3"/>
  <c r="BE175" i="3"/>
  <c r="T175" i="3"/>
  <c r="R175" i="3"/>
  <c r="P175" i="3"/>
  <c r="J175" i="3"/>
  <c r="BK174" i="3"/>
  <c r="J174" i="3" s="1"/>
  <c r="J107" i="3" s="1"/>
  <c r="T174" i="3"/>
  <c r="T173" i="3" s="1"/>
  <c r="R174" i="3"/>
  <c r="R173" i="3" s="1"/>
  <c r="P174" i="3"/>
  <c r="P173" i="3"/>
  <c r="BK172" i="3"/>
  <c r="BK170" i="3" s="1"/>
  <c r="J170" i="3" s="1"/>
  <c r="J105" i="3" s="1"/>
  <c r="BI172" i="3"/>
  <c r="BH172" i="3"/>
  <c r="BG172" i="3"/>
  <c r="BF172" i="3"/>
  <c r="T172" i="3"/>
  <c r="R172" i="3"/>
  <c r="P172" i="3"/>
  <c r="J172" i="3"/>
  <c r="BE172" i="3" s="1"/>
  <c r="BK171" i="3"/>
  <c r="BI171" i="3"/>
  <c r="BH171" i="3"/>
  <c r="BG171" i="3"/>
  <c r="BF171" i="3"/>
  <c r="BE171" i="3"/>
  <c r="T171" i="3"/>
  <c r="T170" i="3" s="1"/>
  <c r="R171" i="3"/>
  <c r="P171" i="3"/>
  <c r="J171" i="3"/>
  <c r="R170" i="3"/>
  <c r="P170" i="3"/>
  <c r="BK169" i="3"/>
  <c r="BI169" i="3"/>
  <c r="BH169" i="3"/>
  <c r="BG169" i="3"/>
  <c r="BF169" i="3"/>
  <c r="BE169" i="3"/>
  <c r="T169" i="3"/>
  <c r="T166" i="3" s="1"/>
  <c r="R169" i="3"/>
  <c r="P169" i="3"/>
  <c r="J169" i="3"/>
  <c r="BK168" i="3"/>
  <c r="BI168" i="3"/>
  <c r="BH168" i="3"/>
  <c r="BG168" i="3"/>
  <c r="BF168" i="3"/>
  <c r="BE168" i="3"/>
  <c r="T168" i="3"/>
  <c r="R168" i="3"/>
  <c r="P168" i="3"/>
  <c r="J168" i="3"/>
  <c r="BK167" i="3"/>
  <c r="BI167" i="3"/>
  <c r="BH167" i="3"/>
  <c r="BG167" i="3"/>
  <c r="BF167" i="3"/>
  <c r="T167" i="3"/>
  <c r="R167" i="3"/>
  <c r="P167" i="3"/>
  <c r="P166" i="3" s="1"/>
  <c r="J167" i="3"/>
  <c r="BE167" i="3" s="1"/>
  <c r="BK166" i="3"/>
  <c r="J166" i="3" s="1"/>
  <c r="J104" i="3" s="1"/>
  <c r="R166" i="3"/>
  <c r="BK165" i="3"/>
  <c r="BI165" i="3"/>
  <c r="BH165" i="3"/>
  <c r="BG165" i="3"/>
  <c r="BF165" i="3"/>
  <c r="BE165" i="3"/>
  <c r="T165" i="3"/>
  <c r="R165" i="3"/>
  <c r="P165" i="3"/>
  <c r="J165" i="3"/>
  <c r="BK164" i="3"/>
  <c r="BK163" i="3" s="1"/>
  <c r="J163" i="3" s="1"/>
  <c r="J103" i="3" s="1"/>
  <c r="BI164" i="3"/>
  <c r="BH164" i="3"/>
  <c r="BG164" i="3"/>
  <c r="BF164" i="3"/>
  <c r="T164" i="3"/>
  <c r="R164" i="3"/>
  <c r="R163" i="3" s="1"/>
  <c r="P164" i="3"/>
  <c r="P163" i="3" s="1"/>
  <c r="J164" i="3"/>
  <c r="BE164" i="3" s="1"/>
  <c r="T163" i="3"/>
  <c r="BK162" i="3"/>
  <c r="BI162" i="3"/>
  <c r="BH162" i="3"/>
  <c r="BG162" i="3"/>
  <c r="BF162" i="3"/>
  <c r="T162" i="3"/>
  <c r="R162" i="3"/>
  <c r="P162" i="3"/>
  <c r="J162" i="3"/>
  <c r="BE162" i="3" s="1"/>
  <c r="BK161" i="3"/>
  <c r="BI161" i="3"/>
  <c r="BH161" i="3"/>
  <c r="BG161" i="3"/>
  <c r="BF161" i="3"/>
  <c r="T161" i="3"/>
  <c r="R161" i="3"/>
  <c r="P161" i="3"/>
  <c r="J161" i="3"/>
  <c r="BE161" i="3" s="1"/>
  <c r="BK160" i="3"/>
  <c r="BI160" i="3"/>
  <c r="BH160" i="3"/>
  <c r="BG160" i="3"/>
  <c r="BF160" i="3"/>
  <c r="BE160" i="3"/>
  <c r="T160" i="3"/>
  <c r="R160" i="3"/>
  <c r="P160" i="3"/>
  <c r="J160" i="3"/>
  <c r="BK159" i="3"/>
  <c r="BI159" i="3"/>
  <c r="BH159" i="3"/>
  <c r="BG159" i="3"/>
  <c r="BF159" i="3"/>
  <c r="BE159" i="3"/>
  <c r="T159" i="3"/>
  <c r="R159" i="3"/>
  <c r="P159" i="3"/>
  <c r="J159" i="3"/>
  <c r="BK157" i="3"/>
  <c r="BI157" i="3"/>
  <c r="BH157" i="3"/>
  <c r="BG157" i="3"/>
  <c r="BF157" i="3"/>
  <c r="T157" i="3"/>
  <c r="R157" i="3"/>
  <c r="P157" i="3"/>
  <c r="J157" i="3"/>
  <c r="BE157" i="3" s="1"/>
  <c r="BK155" i="3"/>
  <c r="BI155" i="3"/>
  <c r="BH155" i="3"/>
  <c r="BG155" i="3"/>
  <c r="BF155" i="3"/>
  <c r="T155" i="3"/>
  <c r="R155" i="3"/>
  <c r="R149" i="3" s="1"/>
  <c r="P155" i="3"/>
  <c r="J155" i="3"/>
  <c r="BE155" i="3" s="1"/>
  <c r="BK153" i="3"/>
  <c r="BI153" i="3"/>
  <c r="BH153" i="3"/>
  <c r="BG153" i="3"/>
  <c r="BF153" i="3"/>
  <c r="BE153" i="3"/>
  <c r="T153" i="3"/>
  <c r="T149" i="3" s="1"/>
  <c r="R153" i="3"/>
  <c r="P153" i="3"/>
  <c r="P149" i="3" s="1"/>
  <c r="J153" i="3"/>
  <c r="BK152" i="3"/>
  <c r="BI152" i="3"/>
  <c r="BH152" i="3"/>
  <c r="BG152" i="3"/>
  <c r="BF152" i="3"/>
  <c r="BE152" i="3"/>
  <c r="T152" i="3"/>
  <c r="R152" i="3"/>
  <c r="P152" i="3"/>
  <c r="J152" i="3"/>
  <c r="BK150" i="3"/>
  <c r="BI150" i="3"/>
  <c r="BH150" i="3"/>
  <c r="BG150" i="3"/>
  <c r="BF150" i="3"/>
  <c r="T150" i="3"/>
  <c r="R150" i="3"/>
  <c r="P150" i="3"/>
  <c r="J150" i="3"/>
  <c r="BE150" i="3" s="1"/>
  <c r="BK149" i="3"/>
  <c r="J149" i="3" s="1"/>
  <c r="J102" i="3" s="1"/>
  <c r="BK148" i="3"/>
  <c r="BI148" i="3"/>
  <c r="BH148" i="3"/>
  <c r="BG148" i="3"/>
  <c r="BF148" i="3"/>
  <c r="BE148" i="3"/>
  <c r="T148" i="3"/>
  <c r="R148" i="3"/>
  <c r="P148" i="3"/>
  <c r="J148" i="3"/>
  <c r="BK146" i="3"/>
  <c r="BI146" i="3"/>
  <c r="BH146" i="3"/>
  <c r="BG146" i="3"/>
  <c r="BF146" i="3"/>
  <c r="T146" i="3"/>
  <c r="R146" i="3"/>
  <c r="P146" i="3"/>
  <c r="J146" i="3"/>
  <c r="BE146" i="3" s="1"/>
  <c r="BK145" i="3"/>
  <c r="BK144" i="3" s="1"/>
  <c r="BI145" i="3"/>
  <c r="BH145" i="3"/>
  <c r="BG145" i="3"/>
  <c r="BF145" i="3"/>
  <c r="T145" i="3"/>
  <c r="T144" i="3" s="1"/>
  <c r="R145" i="3"/>
  <c r="R144" i="3" s="1"/>
  <c r="R143" i="3" s="1"/>
  <c r="P145" i="3"/>
  <c r="P144" i="3" s="1"/>
  <c r="P143" i="3" s="1"/>
  <c r="J145" i="3"/>
  <c r="BE145" i="3" s="1"/>
  <c r="BK142" i="3"/>
  <c r="BI142" i="3"/>
  <c r="BH142" i="3"/>
  <c r="BG142" i="3"/>
  <c r="BF142" i="3"/>
  <c r="BE142" i="3"/>
  <c r="T142" i="3"/>
  <c r="R142" i="3"/>
  <c r="P142" i="3"/>
  <c r="J142" i="3"/>
  <c r="BK141" i="3"/>
  <c r="BI141" i="3"/>
  <c r="BH141" i="3"/>
  <c r="BG141" i="3"/>
  <c r="BF141" i="3"/>
  <c r="T141" i="3"/>
  <c r="R141" i="3"/>
  <c r="P141" i="3"/>
  <c r="J141" i="3"/>
  <c r="BE141" i="3" s="1"/>
  <c r="BK140" i="3"/>
  <c r="BI140" i="3"/>
  <c r="BH140" i="3"/>
  <c r="BG140" i="3"/>
  <c r="BF140" i="3"/>
  <c r="T140" i="3"/>
  <c r="T136" i="3" s="1"/>
  <c r="R140" i="3"/>
  <c r="P140" i="3"/>
  <c r="J140" i="3"/>
  <c r="BE140" i="3" s="1"/>
  <c r="BK139" i="3"/>
  <c r="BI139" i="3"/>
  <c r="BH139" i="3"/>
  <c r="BG139" i="3"/>
  <c r="BF139" i="3"/>
  <c r="BE139" i="3"/>
  <c r="T139" i="3"/>
  <c r="R139" i="3"/>
  <c r="P139" i="3"/>
  <c r="J139" i="3"/>
  <c r="BK138" i="3"/>
  <c r="BI138" i="3"/>
  <c r="BH138" i="3"/>
  <c r="BG138" i="3"/>
  <c r="BF138" i="3"/>
  <c r="BE138" i="3"/>
  <c r="T138" i="3"/>
  <c r="R138" i="3"/>
  <c r="P138" i="3"/>
  <c r="J138" i="3"/>
  <c r="BK137" i="3"/>
  <c r="BK136" i="3" s="1"/>
  <c r="J136" i="3" s="1"/>
  <c r="J99" i="3" s="1"/>
  <c r="BI137" i="3"/>
  <c r="BH137" i="3"/>
  <c r="BG137" i="3"/>
  <c r="BF137" i="3"/>
  <c r="T137" i="3"/>
  <c r="R137" i="3"/>
  <c r="R136" i="3" s="1"/>
  <c r="R132" i="3" s="1"/>
  <c r="P137" i="3"/>
  <c r="P136" i="3" s="1"/>
  <c r="P132" i="3" s="1"/>
  <c r="P131" i="3" s="1"/>
  <c r="J137" i="3"/>
  <c r="BE137" i="3" s="1"/>
  <c r="BK134" i="3"/>
  <c r="BI134" i="3"/>
  <c r="BH134" i="3"/>
  <c r="F36" i="3" s="1"/>
  <c r="BG134" i="3"/>
  <c r="BF134" i="3"/>
  <c r="J34" i="3" s="1"/>
  <c r="T134" i="3"/>
  <c r="R134" i="3"/>
  <c r="P134" i="3"/>
  <c r="J134" i="3"/>
  <c r="BE134" i="3" s="1"/>
  <c r="BK133" i="3"/>
  <c r="J133" i="3" s="1"/>
  <c r="J98" i="3" s="1"/>
  <c r="T133" i="3"/>
  <c r="T132" i="3" s="1"/>
  <c r="R133" i="3"/>
  <c r="P133" i="3"/>
  <c r="J128" i="3"/>
  <c r="J127" i="3"/>
  <c r="F127" i="3"/>
  <c r="F125" i="3"/>
  <c r="E123" i="3"/>
  <c r="J92" i="3"/>
  <c r="F92" i="3"/>
  <c r="J91" i="3"/>
  <c r="F91" i="3"/>
  <c r="F89" i="3"/>
  <c r="E87" i="3"/>
  <c r="J37" i="3"/>
  <c r="F37" i="3"/>
  <c r="J36" i="3"/>
  <c r="J35" i="3"/>
  <c r="F35" i="3"/>
  <c r="F34" i="3"/>
  <c r="J12" i="3"/>
  <c r="J125" i="3" s="1"/>
  <c r="E7" i="3"/>
  <c r="E121" i="3" s="1"/>
  <c r="BK181" i="2"/>
  <c r="BI181" i="2"/>
  <c r="BH181" i="2"/>
  <c r="BG181" i="2"/>
  <c r="BF181" i="2"/>
  <c r="BE181" i="2"/>
  <c r="T181" i="2"/>
  <c r="R181" i="2"/>
  <c r="P181" i="2"/>
  <c r="J181" i="2"/>
  <c r="BK180" i="2"/>
  <c r="J180" i="2" s="1"/>
  <c r="J110" i="2" s="1"/>
  <c r="T180" i="2"/>
  <c r="R180" i="2"/>
  <c r="P180" i="2"/>
  <c r="BK179" i="2"/>
  <c r="BK178" i="2" s="1"/>
  <c r="J178" i="2" s="1"/>
  <c r="J109" i="2" s="1"/>
  <c r="BI179" i="2"/>
  <c r="BH179" i="2"/>
  <c r="BG179" i="2"/>
  <c r="BF179" i="2"/>
  <c r="BE179" i="2"/>
  <c r="T179" i="2"/>
  <c r="R179" i="2"/>
  <c r="P179" i="2"/>
  <c r="J179" i="2"/>
  <c r="T178" i="2"/>
  <c r="R178" i="2"/>
  <c r="P178" i="2"/>
  <c r="BK177" i="2"/>
  <c r="BI177" i="2"/>
  <c r="BH177" i="2"/>
  <c r="BG177" i="2"/>
  <c r="BF177" i="2"/>
  <c r="BE177" i="2"/>
  <c r="T177" i="2"/>
  <c r="T176" i="2" s="1"/>
  <c r="T175" i="2" s="1"/>
  <c r="R177" i="2"/>
  <c r="P177" i="2"/>
  <c r="J177" i="2"/>
  <c r="BK176" i="2"/>
  <c r="R176" i="2"/>
  <c r="R175" i="2" s="1"/>
  <c r="P176" i="2"/>
  <c r="P175" i="2" s="1"/>
  <c r="J176" i="2"/>
  <c r="J108" i="2" s="1"/>
  <c r="BK174" i="2"/>
  <c r="BI174" i="2"/>
  <c r="BH174" i="2"/>
  <c r="BG174" i="2"/>
  <c r="BF174" i="2"/>
  <c r="T174" i="2"/>
  <c r="R174" i="2"/>
  <c r="P174" i="2"/>
  <c r="J174" i="2"/>
  <c r="BE174" i="2" s="1"/>
  <c r="BK173" i="2"/>
  <c r="BK172" i="2" s="1"/>
  <c r="BI173" i="2"/>
  <c r="BH173" i="2"/>
  <c r="BG173" i="2"/>
  <c r="BF173" i="2"/>
  <c r="T173" i="2"/>
  <c r="T172" i="2" s="1"/>
  <c r="T171" i="2" s="1"/>
  <c r="R173" i="2"/>
  <c r="R172" i="2" s="1"/>
  <c r="R171" i="2" s="1"/>
  <c r="P173" i="2"/>
  <c r="P172" i="2" s="1"/>
  <c r="P171" i="2" s="1"/>
  <c r="J173" i="2"/>
  <c r="BE173" i="2" s="1"/>
  <c r="BK170" i="2"/>
  <c r="BI170" i="2"/>
  <c r="BH170" i="2"/>
  <c r="BG170" i="2"/>
  <c r="BF170" i="2"/>
  <c r="BE170" i="2"/>
  <c r="T170" i="2"/>
  <c r="R170" i="2"/>
  <c r="R168" i="2" s="1"/>
  <c r="P170" i="2"/>
  <c r="J170" i="2"/>
  <c r="BK169" i="2"/>
  <c r="BI169" i="2"/>
  <c r="BH169" i="2"/>
  <c r="BG169" i="2"/>
  <c r="BF169" i="2"/>
  <c r="T169" i="2"/>
  <c r="R169" i="2"/>
  <c r="P169" i="2"/>
  <c r="P168" i="2" s="1"/>
  <c r="J169" i="2"/>
  <c r="BE169" i="2" s="1"/>
  <c r="BK168" i="2"/>
  <c r="J168" i="2" s="1"/>
  <c r="J104" i="2" s="1"/>
  <c r="T168" i="2"/>
  <c r="BK167" i="2"/>
  <c r="BI167" i="2"/>
  <c r="BH167" i="2"/>
  <c r="BG167" i="2"/>
  <c r="BF167" i="2"/>
  <c r="T167" i="2"/>
  <c r="R167" i="2"/>
  <c r="P167" i="2"/>
  <c r="J167" i="2"/>
  <c r="BE167" i="2" s="1"/>
  <c r="BK166" i="2"/>
  <c r="BI166" i="2"/>
  <c r="BH166" i="2"/>
  <c r="BG166" i="2"/>
  <c r="BF166" i="2"/>
  <c r="T166" i="2"/>
  <c r="R166" i="2"/>
  <c r="P166" i="2"/>
  <c r="J166" i="2"/>
  <c r="BE166" i="2" s="1"/>
  <c r="BK165" i="2"/>
  <c r="BK164" i="2" s="1"/>
  <c r="J164" i="2" s="1"/>
  <c r="J103" i="2" s="1"/>
  <c r="BI165" i="2"/>
  <c r="BH165" i="2"/>
  <c r="BG165" i="2"/>
  <c r="BF165" i="2"/>
  <c r="BE165" i="2"/>
  <c r="T165" i="2"/>
  <c r="T164" i="2" s="1"/>
  <c r="R165" i="2"/>
  <c r="R164" i="2" s="1"/>
  <c r="P165" i="2"/>
  <c r="P164" i="2" s="1"/>
  <c r="J165" i="2"/>
  <c r="BK163" i="2"/>
  <c r="BI163" i="2"/>
  <c r="BH163" i="2"/>
  <c r="BG163" i="2"/>
  <c r="BF163" i="2"/>
  <c r="T163" i="2"/>
  <c r="R163" i="2"/>
  <c r="P163" i="2"/>
  <c r="J163" i="2"/>
  <c r="BE163" i="2" s="1"/>
  <c r="BK162" i="2"/>
  <c r="BI162" i="2"/>
  <c r="BH162" i="2"/>
  <c r="BG162" i="2"/>
  <c r="BF162" i="2"/>
  <c r="BE162" i="2"/>
  <c r="T162" i="2"/>
  <c r="R162" i="2"/>
  <c r="P162" i="2"/>
  <c r="J162" i="2"/>
  <c r="BK161" i="2"/>
  <c r="BI161" i="2"/>
  <c r="BH161" i="2"/>
  <c r="BG161" i="2"/>
  <c r="BF161" i="2"/>
  <c r="BE161" i="2"/>
  <c r="T161" i="2"/>
  <c r="R161" i="2"/>
  <c r="P161" i="2"/>
  <c r="J161" i="2"/>
  <c r="BK160" i="2"/>
  <c r="BI160" i="2"/>
  <c r="BH160" i="2"/>
  <c r="BG160" i="2"/>
  <c r="BF160" i="2"/>
  <c r="T160" i="2"/>
  <c r="R160" i="2"/>
  <c r="P160" i="2"/>
  <c r="J160" i="2"/>
  <c r="BE160" i="2" s="1"/>
  <c r="BK158" i="2"/>
  <c r="BI158" i="2"/>
  <c r="BH158" i="2"/>
  <c r="BG158" i="2"/>
  <c r="BF158" i="2"/>
  <c r="T158" i="2"/>
  <c r="R158" i="2"/>
  <c r="P158" i="2"/>
  <c r="J158" i="2"/>
  <c r="BE158" i="2" s="1"/>
  <c r="BK156" i="2"/>
  <c r="BI156" i="2"/>
  <c r="BH156" i="2"/>
  <c r="BG156" i="2"/>
  <c r="BF156" i="2"/>
  <c r="BE156" i="2"/>
  <c r="T156" i="2"/>
  <c r="R156" i="2"/>
  <c r="P156" i="2"/>
  <c r="J156" i="2"/>
  <c r="BK154" i="2"/>
  <c r="BI154" i="2"/>
  <c r="BH154" i="2"/>
  <c r="BG154" i="2"/>
  <c r="BF154" i="2"/>
  <c r="BE154" i="2"/>
  <c r="T154" i="2"/>
  <c r="R154" i="2"/>
  <c r="P154" i="2"/>
  <c r="J154" i="2"/>
  <c r="BK153" i="2"/>
  <c r="BI153" i="2"/>
  <c r="F37" i="2" s="1"/>
  <c r="BH153" i="2"/>
  <c r="BG153" i="2"/>
  <c r="BF153" i="2"/>
  <c r="T153" i="2"/>
  <c r="R153" i="2"/>
  <c r="P153" i="2"/>
  <c r="J153" i="2"/>
  <c r="BE153" i="2" s="1"/>
  <c r="BK151" i="2"/>
  <c r="BK150" i="2" s="1"/>
  <c r="J150" i="2" s="1"/>
  <c r="J102" i="2" s="1"/>
  <c r="BI151" i="2"/>
  <c r="BH151" i="2"/>
  <c r="BG151" i="2"/>
  <c r="BF151" i="2"/>
  <c r="T151" i="2"/>
  <c r="T150" i="2" s="1"/>
  <c r="R151" i="2"/>
  <c r="R150" i="2" s="1"/>
  <c r="P151" i="2"/>
  <c r="P150" i="2" s="1"/>
  <c r="J151" i="2"/>
  <c r="BE151" i="2" s="1"/>
  <c r="BK149" i="2"/>
  <c r="BI149" i="2"/>
  <c r="BH149" i="2"/>
  <c r="BG149" i="2"/>
  <c r="BF149" i="2"/>
  <c r="T149" i="2"/>
  <c r="R149" i="2"/>
  <c r="P149" i="2"/>
  <c r="J149" i="2"/>
  <c r="BE149" i="2" s="1"/>
  <c r="BK147" i="2"/>
  <c r="BI147" i="2"/>
  <c r="BH147" i="2"/>
  <c r="BG147" i="2"/>
  <c r="BF147" i="2"/>
  <c r="BE147" i="2"/>
  <c r="T147" i="2"/>
  <c r="R147" i="2"/>
  <c r="P147" i="2"/>
  <c r="P144" i="2" s="1"/>
  <c r="P143" i="2" s="1"/>
  <c r="J147" i="2"/>
  <c r="BK145" i="2"/>
  <c r="BK144" i="2" s="1"/>
  <c r="BI145" i="2"/>
  <c r="BH145" i="2"/>
  <c r="BG145" i="2"/>
  <c r="BF145" i="2"/>
  <c r="BE145" i="2"/>
  <c r="T145" i="2"/>
  <c r="T144" i="2" s="1"/>
  <c r="R145" i="2"/>
  <c r="P145" i="2"/>
  <c r="J145" i="2"/>
  <c r="R144" i="2"/>
  <c r="R143" i="2" s="1"/>
  <c r="BK142" i="2"/>
  <c r="BI142" i="2"/>
  <c r="BH142" i="2"/>
  <c r="BG142" i="2"/>
  <c r="BF142" i="2"/>
  <c r="T142" i="2"/>
  <c r="R142" i="2"/>
  <c r="P142" i="2"/>
  <c r="J142" i="2"/>
  <c r="BE142" i="2" s="1"/>
  <c r="BK140" i="2"/>
  <c r="BI140" i="2"/>
  <c r="BH140" i="2"/>
  <c r="BG140" i="2"/>
  <c r="BF140" i="2"/>
  <c r="BE140" i="2"/>
  <c r="T140" i="2"/>
  <c r="R140" i="2"/>
  <c r="P140" i="2"/>
  <c r="J140" i="2"/>
  <c r="BK139" i="2"/>
  <c r="BI139" i="2"/>
  <c r="BH139" i="2"/>
  <c r="BG139" i="2"/>
  <c r="BF139" i="2"/>
  <c r="J34" i="2" s="1"/>
  <c r="BE139" i="2"/>
  <c r="T139" i="2"/>
  <c r="R139" i="2"/>
  <c r="P139" i="2"/>
  <c r="J139" i="2"/>
  <c r="BK138" i="2"/>
  <c r="BI138" i="2"/>
  <c r="BH138" i="2"/>
  <c r="BG138" i="2"/>
  <c r="BF138" i="2"/>
  <c r="T138" i="2"/>
  <c r="R138" i="2"/>
  <c r="P138" i="2"/>
  <c r="J138" i="2"/>
  <c r="BE138" i="2" s="1"/>
  <c r="BK137" i="2"/>
  <c r="BI137" i="2"/>
  <c r="BH137" i="2"/>
  <c r="F36" i="2" s="1"/>
  <c r="BG137" i="2"/>
  <c r="BF137" i="2"/>
  <c r="T137" i="2"/>
  <c r="R137" i="2"/>
  <c r="P137" i="2"/>
  <c r="P135" i="2" s="1"/>
  <c r="J137" i="2"/>
  <c r="BE137" i="2" s="1"/>
  <c r="BK136" i="2"/>
  <c r="BK135" i="2" s="1"/>
  <c r="J135" i="2" s="1"/>
  <c r="J99" i="2" s="1"/>
  <c r="BI136" i="2"/>
  <c r="BH136" i="2"/>
  <c r="BG136" i="2"/>
  <c r="BF136" i="2"/>
  <c r="BE136" i="2"/>
  <c r="T136" i="2"/>
  <c r="T135" i="2" s="1"/>
  <c r="R136" i="2"/>
  <c r="R135" i="2" s="1"/>
  <c r="P136" i="2"/>
  <c r="J136" i="2"/>
  <c r="BK133" i="2"/>
  <c r="BK132" i="2" s="1"/>
  <c r="BI133" i="2"/>
  <c r="BH133" i="2"/>
  <c r="BG133" i="2"/>
  <c r="F35" i="2" s="1"/>
  <c r="BF133" i="2"/>
  <c r="T133" i="2"/>
  <c r="T132" i="2" s="1"/>
  <c r="T131" i="2" s="1"/>
  <c r="R133" i="2"/>
  <c r="R132" i="2" s="1"/>
  <c r="R131" i="2" s="1"/>
  <c r="P133" i="2"/>
  <c r="P132" i="2" s="1"/>
  <c r="P131" i="2" s="1"/>
  <c r="P130" i="2" s="1"/>
  <c r="J133" i="2"/>
  <c r="BE133" i="2" s="1"/>
  <c r="J127" i="2"/>
  <c r="J126" i="2"/>
  <c r="F126" i="2"/>
  <c r="J124" i="2"/>
  <c r="F124" i="2"/>
  <c r="E122" i="2"/>
  <c r="E120" i="2"/>
  <c r="J92" i="2"/>
  <c r="F92" i="2"/>
  <c r="J91" i="2"/>
  <c r="F91" i="2"/>
  <c r="F89" i="2"/>
  <c r="E87" i="2"/>
  <c r="E85" i="2"/>
  <c r="J37" i="2"/>
  <c r="J36" i="2"/>
  <c r="J35" i="2"/>
  <c r="F34" i="2"/>
  <c r="J12" i="2"/>
  <c r="J89" i="2" s="1"/>
  <c r="E7" i="2"/>
  <c r="AT96" i="1"/>
  <c r="AT95" i="1"/>
  <c r="BD94" i="1"/>
  <c r="W33" i="1" s="1"/>
  <c r="BC94" i="1"/>
  <c r="BB94" i="1"/>
  <c r="BA94" i="1"/>
  <c r="AZ94" i="1"/>
  <c r="AY94" i="1"/>
  <c r="AX94" i="1"/>
  <c r="AW94" i="1"/>
  <c r="AV94" i="1"/>
  <c r="AU94" i="1"/>
  <c r="AT94" i="1"/>
  <c r="AS94" i="1"/>
  <c r="AM90" i="1"/>
  <c r="L89" i="1"/>
  <c r="AM87" i="1"/>
  <c r="L87" i="1"/>
  <c r="L85" i="1"/>
  <c r="L84" i="1"/>
  <c r="W32" i="1"/>
  <c r="W31" i="1"/>
  <c r="AK30" i="1"/>
  <c r="W30" i="1"/>
  <c r="F33" i="2" l="1"/>
  <c r="J33" i="2"/>
  <c r="J33" i="3"/>
  <c r="F33" i="3"/>
  <c r="T177" i="3"/>
  <c r="BK175" i="2"/>
  <c r="J175" i="2" s="1"/>
  <c r="J107" i="2" s="1"/>
  <c r="J144" i="2"/>
  <c r="J101" i="2" s="1"/>
  <c r="BK143" i="2"/>
  <c r="J143" i="2" s="1"/>
  <c r="J100" i="2" s="1"/>
  <c r="R130" i="2"/>
  <c r="J144" i="3"/>
  <c r="J101" i="3" s="1"/>
  <c r="BK143" i="3"/>
  <c r="J143" i="3" s="1"/>
  <c r="J100" i="3" s="1"/>
  <c r="T143" i="3"/>
  <c r="T131" i="3" s="1"/>
  <c r="R177" i="3"/>
  <c r="R131" i="3" s="1"/>
  <c r="BK171" i="2"/>
  <c r="J171" i="2" s="1"/>
  <c r="J105" i="2" s="1"/>
  <c r="J172" i="2"/>
  <c r="J106" i="2" s="1"/>
  <c r="J132" i="2"/>
  <c r="J98" i="2" s="1"/>
  <c r="BK131" i="2"/>
  <c r="T143" i="2"/>
  <c r="T130" i="2" s="1"/>
  <c r="J178" i="3"/>
  <c r="J109" i="3" s="1"/>
  <c r="BK177" i="3"/>
  <c r="J177" i="3" s="1"/>
  <c r="J108" i="3" s="1"/>
  <c r="E85" i="3"/>
  <c r="BK132" i="3"/>
  <c r="BK173" i="3"/>
  <c r="J173" i="3" s="1"/>
  <c r="J106" i="3" s="1"/>
  <c r="J89" i="3"/>
  <c r="J131" i="2" l="1"/>
  <c r="J97" i="2" s="1"/>
  <c r="BK130" i="2"/>
  <c r="J130" i="2" s="1"/>
  <c r="J132" i="3"/>
  <c r="J97" i="3" s="1"/>
  <c r="BK131" i="3"/>
  <c r="J131" i="3" s="1"/>
  <c r="J30" i="2" l="1"/>
  <c r="J39" i="2" s="1"/>
  <c r="AK26" i="1"/>
  <c r="J96" i="2"/>
  <c r="AG95" i="1"/>
  <c r="J30" i="3"/>
  <c r="J39" i="3" s="1"/>
  <c r="J96" i="3"/>
  <c r="AG96" i="1"/>
  <c r="W29" i="1" l="1"/>
  <c r="AK29" i="1" s="1"/>
  <c r="AK35" i="1"/>
  <c r="AG94" i="1"/>
</calcChain>
</file>

<file path=xl/sharedStrings.xml><?xml version="1.0" encoding="utf-8"?>
<sst xmlns="http://schemas.openxmlformats.org/spreadsheetml/2006/main" count="1454" uniqueCount="329">
  <si>
    <t>Export Komplet</t>
  </si>
  <si>
    <t>2.0</t>
  </si>
  <si>
    <t>False</t>
  </si>
  <si>
    <t>{ff460f35-a88a-42de-b86b-51c77eb495fd}</t>
  </si>
  <si>
    <t>&gt;&gt;  skryté sloupce  &lt;&lt;</t>
  </si>
  <si>
    <t>1</t>
  </si>
  <si>
    <t>21</t>
  </si>
  <si>
    <t>0,1</t>
  </si>
  <si>
    <t>12</t>
  </si>
  <si>
    <t>REKAPITULACE STAVBY</t>
  </si>
  <si>
    <t>v ---  níže se nacházejí doplnkové a pomocné údaje k sestavám  --- v</t>
  </si>
  <si>
    <t>0,001</t>
  </si>
  <si>
    <t>Kód:</t>
  </si>
  <si>
    <t>Stavba:</t>
  </si>
  <si>
    <t>LDN Rybitví - opravy střech A,B</t>
  </si>
  <si>
    <t>KSO:</t>
  </si>
  <si>
    <t>CC-CZ:</t>
  </si>
  <si>
    <t>Místo:</t>
  </si>
  <si>
    <t>Rybitví</t>
  </si>
  <si>
    <t>Datum:</t>
  </si>
  <si>
    <t>Zadavatel:</t>
  </si>
  <si>
    <t>IČ:</t>
  </si>
  <si>
    <t>00190560</t>
  </si>
  <si>
    <t>Léčebna dlouhodobě nemocných Rybitví</t>
  </si>
  <si>
    <t>DIČ:</t>
  </si>
  <si>
    <t>Zhotovitel:</t>
  </si>
  <si>
    <t>Projektant:</t>
  </si>
  <si>
    <t>Dabona</t>
  </si>
  <si>
    <t>True</t>
  </si>
  <si>
    <t>Zpracovatel:</t>
  </si>
  <si>
    <t>Seibert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</si>
  <si>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</si>
  <si>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</si>
  <si>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</si>
  <si>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</si>
  <si>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</si>
  <si>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</si>
  <si>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</si>
  <si>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</si>
  <si>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</si>
  <si>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</si>
  <si>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</si>
  <si>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</si>
  <si>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</si>
  <si>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</si>
  <si>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</si>
  <si>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</si>
  <si>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</si>
  <si>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</si>
  <si>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</si>
  <si>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</si>
  <si>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</si>
  <si>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r>
      <rPr>
        <sz val="10"/>
        <color indexed="8"/>
        <rFont val="Arial CE"/>
      </rPr>
      <t>Dabona</t>
    </r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</si>
  <si>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</si>
  <si>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</si>
  <si>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</si>
  <si>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</si>
  <si>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</si>
  <si>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</si>
  <si>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</si>
  <si>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</si>
  <si>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</si>
  <si>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</si>
  <si>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</si>
  <si>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</si>
  <si>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</si>
  <si>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</si>
  <si>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</si>
  <si>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</si>
  <si>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</si>
  <si>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</si>
  <si>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</si>
  <si>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</si>
  <si>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</si>
  <si>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</si>
  <si>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</si>
  <si>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</si>
  <si>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r>
      <rPr>
        <sz val="18"/>
        <color indexed="20"/>
        <rFont val="Wingdings 2"/>
      </rPr>
      <t>/</t>
    </r>
  </si>
  <si>
    <t>1) Střecha A</t>
  </si>
  <si>
    <t>STA</t>
  </si>
  <si>
    <t>{6ddb06b2-a435-4f29-8a8e-18dfda9f3703}</t>
  </si>
  <si>
    <t>2</t>
  </si>
  <si>
    <t>2) Střecha B</t>
  </si>
  <si>
    <t>{794cf400-999a-4091-9eba-7cb69fb8548d}</t>
  </si>
  <si>
    <t>KRYCÍ LIST SOUPISU PRACÍ</t>
  </si>
  <si>
    <t>Objekt:</t>
  </si>
  <si>
    <t>05409837</t>
  </si>
  <si>
    <t>MxK a.s.</t>
  </si>
  <si>
    <t>CZ05409837</t>
  </si>
  <si>
    <t>bez PD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</si>
  <si>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</si>
  <si>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</si>
  <si>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</si>
  <si>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</si>
  <si>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</si>
  <si>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</si>
  <si>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9 - Ostatní konstrukce a práce, bourání</t>
  </si>
  <si>
    <t xml:space="preserve">    997 - Přesun sutě</t>
  </si>
  <si>
    <t>PSV - Práce a dodávky PSV</t>
  </si>
  <si>
    <t xml:space="preserve">    712 - Povlakové krytiny</t>
  </si>
  <si>
    <t xml:space="preserve">    762 - Konstrukce tesařské</t>
  </si>
  <si>
    <t xml:space="preserve">    764 - Konstrukce klempířské</t>
  </si>
  <si>
    <t xml:space="preserve">    767 - Konstrukce zámečnické</t>
  </si>
  <si>
    <t>M - Práce a dodávky M</t>
  </si>
  <si>
    <t xml:space="preserve">    21-M - Elektromontáže</t>
  </si>
  <si>
    <t>VRN - Vedlejší rozpočtové náklady</t>
  </si>
  <si>
    <t xml:space="preserve">    VRN4 - Inženýrská činnost</t>
  </si>
  <si>
    <t xml:space="preserve">    VRN7 - Provozní vlivy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</si>
  <si>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</si>
  <si>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</si>
  <si>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</si>
  <si>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</si>
  <si>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</si>
  <si>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</si>
  <si>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</si>
  <si>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</si>
  <si>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</si>
  <si>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</si>
  <si>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</si>
  <si>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</si>
  <si>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</si>
  <si>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</si>
  <si>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</si>
  <si>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</si>
  <si>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</si>
  <si>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</t>
  </si>
  <si>
    <t>Ostatní konstrukce a práce, bourání</t>
  </si>
  <si>
    <t>K</t>
  </si>
  <si>
    <t>945412112</t>
  </si>
  <si>
    <t>Teleskopická hydraulická montážní plošina výška zdvihu do 21 m</t>
  </si>
  <si>
    <t>den</t>
  </si>
  <si>
    <t>4</t>
  </si>
  <si>
    <t>872772002</t>
  </si>
  <si>
    <t>VV</t>
  </si>
  <si>
    <t>"předpoklad"  5</t>
  </si>
  <si>
    <t>997</t>
  </si>
  <si>
    <t>Přesun sutě</t>
  </si>
  <si>
    <t>997006511</t>
  </si>
  <si>
    <t>Vodorovná doprava suti s naložením a složením na skládku do 100 m</t>
  </si>
  <si>
    <t>t</t>
  </si>
  <si>
    <t>1093781204</t>
  </si>
  <si>
    <t>3</t>
  </si>
  <si>
    <t>997013153</t>
  </si>
  <si>
    <t>Vnitrostaveništní doprava suti a vybouraných hmot pro budovy v přes 9 do 12 m s omezením mechanizace</t>
  </si>
  <si>
    <t>-1681843955</t>
  </si>
  <si>
    <t>997013501</t>
  </si>
  <si>
    <t>Odvoz suti a vybouraných hmot na skládku nebo meziskládku do 1 km se složením</t>
  </si>
  <si>
    <t>1572682560</t>
  </si>
  <si>
    <t>5</t>
  </si>
  <si>
    <t>997013509</t>
  </si>
  <si>
    <t>Příplatek k odvozu suti a vybouraných hmot na skládku ZKD 1 km přes 1 km</t>
  </si>
  <si>
    <t>742285432</t>
  </si>
  <si>
    <t>6</t>
  </si>
  <si>
    <t>997013631</t>
  </si>
  <si>
    <t>Poplatek za uložení na skládce (skládkovné) stavebního odpadu směsného kód odpadu 17 09 04</t>
  </si>
  <si>
    <t>-1547967128</t>
  </si>
  <si>
    <t>7,664-1,957</t>
  </si>
  <si>
    <t>7</t>
  </si>
  <si>
    <t>997013811</t>
  </si>
  <si>
    <t>Poplatek za uložení na skládce (skládkovné) stavebního odpadu dřevěného kód odpadu 17 02 01</t>
  </si>
  <si>
    <t>-739579292</t>
  </si>
  <si>
    <t>PSV</t>
  </si>
  <si>
    <t>Práce a dodávky PSV</t>
  </si>
  <si>
    <t>712</t>
  </si>
  <si>
    <t>Povlakové krytiny</t>
  </si>
  <si>
    <t>8</t>
  </si>
  <si>
    <t>712462701</t>
  </si>
  <si>
    <t>Provedení povlakové krytiny střech přes 10° do 30° fólií zesílením spojů páskem</t>
  </si>
  <si>
    <t>m2</t>
  </si>
  <si>
    <t>16</t>
  </si>
  <si>
    <t>190766651</t>
  </si>
  <si>
    <t>43,0*6,5*2</t>
  </si>
  <si>
    <t>M</t>
  </si>
  <si>
    <t>28329046</t>
  </si>
  <si>
    <t>fólie kontaktní difuzně propustná pro doplňkovou hydroizolační vrstvu, třívrstvá 140g/m2</t>
  </si>
  <si>
    <t>32</t>
  </si>
  <si>
    <t>1332681928</t>
  </si>
  <si>
    <t>270,0*1,2-0,8</t>
  </si>
  <si>
    <t>10</t>
  </si>
  <si>
    <t>998712212</t>
  </si>
  <si>
    <t>Přesun hmot procentní pro krytiny povlakové s omezením mechanizace v objektech v přes 6 do 12 m</t>
  </si>
  <si>
    <t>%</t>
  </si>
  <si>
    <t>-473274161</t>
  </si>
  <si>
    <t>762</t>
  </si>
  <si>
    <t>Konstrukce tesařské</t>
  </si>
  <si>
    <t>11</t>
  </si>
  <si>
    <t>762083122</t>
  </si>
  <si>
    <t>Impregnace řeziva proti dřevokaznému hmyzu, houbám a plísním máčením třída ohrožení 3 a 4</t>
  </si>
  <si>
    <t>m3</t>
  </si>
  <si>
    <t>150855209</t>
  </si>
  <si>
    <t>22,5+1,2</t>
  </si>
  <si>
    <t>762341210</t>
  </si>
  <si>
    <t>Montáž bednění střech rovných a šikmých sklonu do 60° z hrubých prken na sraz tl do 32 mm</t>
  </si>
  <si>
    <t>-339110187</t>
  </si>
  <si>
    <t>13</t>
  </si>
  <si>
    <t>60511081</t>
  </si>
  <si>
    <t>řezivo jehličnaté středové smrk tl 18-32mm dl 4-5m</t>
  </si>
  <si>
    <t>-1586321645</t>
  </si>
  <si>
    <t>559,0*0,032*1,25+0,14</t>
  </si>
  <si>
    <t>14</t>
  </si>
  <si>
    <t>762342511</t>
  </si>
  <si>
    <t>Montáž kontralatí na podklad bez tepelné izolace</t>
  </si>
  <si>
    <t>m</t>
  </si>
  <si>
    <t>1310929977</t>
  </si>
  <si>
    <t>"odhad"  559,0/0,9-0,111</t>
  </si>
  <si>
    <t>15</t>
  </si>
  <si>
    <t>60514103</t>
  </si>
  <si>
    <t>řezivo jehličnaté lať 30x50mm</t>
  </si>
  <si>
    <t>1760918497</t>
  </si>
  <si>
    <t>"kontralatě"  621,0*0,05*0,03*1,25+0,036</t>
  </si>
  <si>
    <t>762342812</t>
  </si>
  <si>
    <t>Demontáž laťování střech z latí osové vzdálenosti do 0,50 m</t>
  </si>
  <si>
    <t>-753003025</t>
  </si>
  <si>
    <t>17</t>
  </si>
  <si>
    <t>762342813</t>
  </si>
  <si>
    <t>Demontáž laťování střech z latí osové vzdálenosti přes 0,50 m</t>
  </si>
  <si>
    <t>1794301523</t>
  </si>
  <si>
    <t>18</t>
  </si>
  <si>
    <t>762395000</t>
  </si>
  <si>
    <t>Spojovací prostředky krovů, bednění, laťování, nadstřešních konstrukcí</t>
  </si>
  <si>
    <t>-1195546416</t>
  </si>
  <si>
    <t>19</t>
  </si>
  <si>
    <t>998762212</t>
  </si>
  <si>
    <t>Přesun hmot procentní pro kce tesařské s omezením mechanizace v objektech v přes 6 do 12 m</t>
  </si>
  <si>
    <t>1497638588</t>
  </si>
  <si>
    <t>764</t>
  </si>
  <si>
    <t>Konstrukce klempířské</t>
  </si>
  <si>
    <t>20</t>
  </si>
  <si>
    <t>764001831</t>
  </si>
  <si>
    <t>Demontáž krytiny z taškových tabulí do suti</t>
  </si>
  <si>
    <t>-311928939</t>
  </si>
  <si>
    <t>764111641.STJ</t>
  </si>
  <si>
    <t>Krytina střechy rovné drážkováním ze svitků SATJAM PE 25 rš 625 mm sklonu do 30°</t>
  </si>
  <si>
    <t>1824559647</t>
  </si>
  <si>
    <t>22</t>
  </si>
  <si>
    <t>998764212</t>
  </si>
  <si>
    <t>Přesun hmot procentní pro konstrukce klempířské s omezením mechanizace v objektech v přes 6 do 12 m</t>
  </si>
  <si>
    <t>2117172670</t>
  </si>
  <si>
    <t>767</t>
  </si>
  <si>
    <t>Konstrukce zámečnické</t>
  </si>
  <si>
    <t>23</t>
  </si>
  <si>
    <t>76799_01</t>
  </si>
  <si>
    <t>MTZ + DOD záchytného systému (hřebenová oka a uvazovací lanko)</t>
  </si>
  <si>
    <t>kplt</t>
  </si>
  <si>
    <t>2118893766</t>
  </si>
  <si>
    <t>24</t>
  </si>
  <si>
    <t>998767212</t>
  </si>
  <si>
    <t>Přesun hmot procentní pro zámečnické konstrukce s omezením mechanizace v objektech v přes 6 do 12 m</t>
  </si>
  <si>
    <t>983116391</t>
  </si>
  <si>
    <t>Práce a dodávky M</t>
  </si>
  <si>
    <t>21-M</t>
  </si>
  <si>
    <t>Elektromontáže</t>
  </si>
  <si>
    <t>25</t>
  </si>
  <si>
    <t>mce_01</t>
  </si>
  <si>
    <t>DMTZ &amp; MTZ hromosvodu na střešní části</t>
  </si>
  <si>
    <t>64</t>
  </si>
  <si>
    <t>553211593</t>
  </si>
  <si>
    <t>26</t>
  </si>
  <si>
    <t>mce_02</t>
  </si>
  <si>
    <t>Hromosvod - revize</t>
  </si>
  <si>
    <t>2089227443</t>
  </si>
  <si>
    <t>VRN</t>
  </si>
  <si>
    <t>Vedlejší rozpočtové náklady</t>
  </si>
  <si>
    <t>VRN4</t>
  </si>
  <si>
    <t>Inženýrská činnost</t>
  </si>
  <si>
    <t>27</t>
  </si>
  <si>
    <t>040001000</t>
  </si>
  <si>
    <t>1024</t>
  </si>
  <si>
    <t>1252578140</t>
  </si>
  <si>
    <t>VRN7</t>
  </si>
  <si>
    <t>Provozní vlivy</t>
  </si>
  <si>
    <t>28</t>
  </si>
  <si>
    <t>071002000</t>
  </si>
  <si>
    <t>Provoz investora, třetích osob</t>
  </si>
  <si>
    <t>-1064665812</t>
  </si>
  <si>
    <t>VRN9</t>
  </si>
  <si>
    <t>Ostatní náklady</t>
  </si>
  <si>
    <t>29</t>
  </si>
  <si>
    <t>090001001</t>
  </si>
  <si>
    <t>Vedlejší rozpočtové náklady dodavatele</t>
  </si>
  <si>
    <t>-1768101753</t>
  </si>
  <si>
    <t xml:space="preserve">    765 - Krytina skládaná</t>
  </si>
  <si>
    <t>-94031589</t>
  </si>
  <si>
    <t>978299744</t>
  </si>
  <si>
    <t>-172063458</t>
  </si>
  <si>
    <t>325296829</t>
  </si>
  <si>
    <t>-783943003</t>
  </si>
  <si>
    <t>997013607</t>
  </si>
  <si>
    <t>Poplatek za uložení na skládce (skládkovné) stavebního odpadu keramického kód odpadu 17 01 03</t>
  </si>
  <si>
    <t>1167266932</t>
  </si>
  <si>
    <t>-608882210</t>
  </si>
  <si>
    <t>-418378314</t>
  </si>
  <si>
    <t>538615133</t>
  </si>
  <si>
    <t>400,0*1,2</t>
  </si>
  <si>
    <t>-981203970</t>
  </si>
  <si>
    <t>-757227325</t>
  </si>
  <si>
    <t>1531428999</t>
  </si>
  <si>
    <t>2116891859</t>
  </si>
  <si>
    <t>400*0,032*1,25</t>
  </si>
  <si>
    <t>761239224</t>
  </si>
  <si>
    <t>"odhad"  400,0/0,9+0,556</t>
  </si>
  <si>
    <t>-268192593</t>
  </si>
  <si>
    <t>"kontralatě"  445,0*0,05*0,03*1,25+0,166</t>
  </si>
  <si>
    <t>1237576177</t>
  </si>
  <si>
    <t>-613862343</t>
  </si>
  <si>
    <t>-1353972202</t>
  </si>
  <si>
    <t>-976285778</t>
  </si>
  <si>
    <t>1212154824</t>
  </si>
  <si>
    <t>529239448</t>
  </si>
  <si>
    <t>765</t>
  </si>
  <si>
    <t>Krytina skládaná</t>
  </si>
  <si>
    <t>765111801</t>
  </si>
  <si>
    <t>Demontáž krytiny keramické drážkové sklonu do 30° na sucho do suti</t>
  </si>
  <si>
    <t>1392172940</t>
  </si>
  <si>
    <t>765111811</t>
  </si>
  <si>
    <t>Příplatek k demontáži krytiny keramické drážkové do suti za sklon přes 30°</t>
  </si>
  <si>
    <t>-1518798534</t>
  </si>
  <si>
    <t>765111861</t>
  </si>
  <si>
    <t>Demontáž krytiny keramické hřebenů a nároží sklonu do 30° na sucho do suti</t>
  </si>
  <si>
    <t>1615583006</t>
  </si>
  <si>
    <t>250022925</t>
  </si>
  <si>
    <t>-1491868880</t>
  </si>
  <si>
    <t>-626753655</t>
  </si>
  <si>
    <t>-118691127</t>
  </si>
  <si>
    <t>-1673938822</t>
  </si>
  <si>
    <t>30</t>
  </si>
  <si>
    <t>350657692</t>
  </si>
  <si>
    <t>31</t>
  </si>
  <si>
    <t>-436038443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</si>
</sst>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\.m\.yyyy"/>
    <numFmt numFmtId="165" formatCode="#,##0.00%"/>
    <numFmt numFmtId="166" formatCode="dd&quot;.&quot;mm&quot;.&quot;yyyy"/>
    <numFmt numFmtId="167" formatCode="#,##0.00000"/>
    <numFmt numFmtId="168" formatCode="#,##0.000"/>
  </numFmts>
  <fonts count="33">
    <font>
      <sz val="8"/>
      <color indexed="8"/>
      <name val="Arial CE"/>
    </font>
    <font>
      <sz val="8"/>
      <color indexed="9"/>
      <name val="Arial CE"/>
    </font>
    <font>
      <sz val="8"/>
      <color indexed="11"/>
      <name val="Arial CE"/>
    </font>
    <font>
      <b/>
      <sz val="14"/>
      <color indexed="8"/>
      <name val="Arial CE"/>
    </font>
    <font>
      <sz val="10"/>
      <color indexed="13"/>
      <name val="Arial CE"/>
    </font>
    <font>
      <sz val="10"/>
      <color indexed="8"/>
      <name val="Arial CE"/>
    </font>
    <font>
      <b/>
      <sz val="11"/>
      <color indexed="8"/>
      <name val="Arial CE"/>
    </font>
    <font>
      <b/>
      <sz val="10"/>
      <color indexed="8"/>
      <name val="Arial CE"/>
    </font>
    <font>
      <b/>
      <sz val="10"/>
      <color indexed="13"/>
      <name val="Arial CE"/>
    </font>
    <font>
      <b/>
      <sz val="12"/>
      <color indexed="8"/>
      <name val="Arial CE"/>
    </font>
    <font>
      <b/>
      <sz val="10"/>
      <color indexed="17"/>
      <name val="Arial CE"/>
    </font>
    <font>
      <sz val="12"/>
      <color indexed="13"/>
      <name val="Arial CE"/>
    </font>
    <font>
      <sz val="8"/>
      <color indexed="13"/>
      <name val="Arial CE"/>
    </font>
    <font>
      <sz val="9"/>
      <color indexed="8"/>
      <name val="Arial CE"/>
    </font>
    <font>
      <sz val="9"/>
      <color indexed="13"/>
      <name val="Arial CE"/>
    </font>
    <font>
      <b/>
      <sz val="12"/>
      <color indexed="19"/>
      <name val="Arial CE"/>
    </font>
    <font>
      <sz val="12"/>
      <color indexed="8"/>
      <name val="Arial CE"/>
    </font>
    <font>
      <sz val="18"/>
      <color indexed="20"/>
      <name val="Wingdings 2"/>
    </font>
    <font>
      <b/>
      <sz val="11"/>
      <color indexed="21"/>
      <name val="Arial CE"/>
    </font>
    <font>
      <sz val="11"/>
      <color indexed="21"/>
      <name val="Arial CE"/>
    </font>
    <font>
      <sz val="11"/>
      <color indexed="13"/>
      <name val="Arial CE"/>
    </font>
    <font>
      <sz val="11"/>
      <color indexed="8"/>
      <name val="Arial CE"/>
    </font>
    <font>
      <sz val="10"/>
      <color indexed="11"/>
      <name val="Arial CE"/>
    </font>
    <font>
      <b/>
      <sz val="12"/>
      <color indexed="22"/>
      <name val="Arial CE"/>
    </font>
    <font>
      <sz val="12"/>
      <color indexed="21"/>
      <name val="Arial CE"/>
    </font>
    <font>
      <sz val="10"/>
      <color indexed="21"/>
      <name val="Arial CE"/>
    </font>
    <font>
      <sz val="8"/>
      <color indexed="19"/>
      <name val="Arial CE"/>
    </font>
    <font>
      <b/>
      <sz val="8"/>
      <color indexed="8"/>
      <name val="Arial CE"/>
    </font>
    <font>
      <sz val="8"/>
      <color indexed="21"/>
      <name val="Arial CE"/>
    </font>
    <font>
      <sz val="7"/>
      <color indexed="13"/>
      <name val="Arial CE"/>
    </font>
    <font>
      <sz val="8"/>
      <color indexed="23"/>
      <name val="Arial CE"/>
    </font>
    <font>
      <i/>
      <sz val="9"/>
      <color indexed="20"/>
      <name val="Arial CE"/>
    </font>
    <font>
      <i/>
      <sz val="8"/>
      <color indexed="20"/>
      <name val="Arial CE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8"/>
        <bgColor auto="1"/>
      </patternFill>
    </fill>
  </fills>
  <borders count="72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hair">
        <color indexed="13"/>
      </bottom>
      <diagonal/>
    </border>
    <border>
      <left style="thin">
        <color indexed="8"/>
      </left>
      <right style="hair">
        <color indexed="13"/>
      </right>
      <top/>
      <bottom/>
      <diagonal/>
    </border>
    <border>
      <left style="hair">
        <color indexed="13"/>
      </left>
      <right/>
      <top style="hair">
        <color indexed="13"/>
      </top>
      <bottom/>
      <diagonal/>
    </border>
    <border>
      <left/>
      <right/>
      <top style="hair">
        <color indexed="13"/>
      </top>
      <bottom/>
      <diagonal/>
    </border>
    <border>
      <left/>
      <right style="hair">
        <color indexed="13"/>
      </right>
      <top style="hair">
        <color indexed="13"/>
      </top>
      <bottom/>
      <diagonal/>
    </border>
    <border>
      <left style="hair">
        <color indexed="13"/>
      </left>
      <right/>
      <top/>
      <bottom/>
      <diagonal/>
    </border>
    <border>
      <left/>
      <right style="hair">
        <color indexed="13"/>
      </right>
      <top/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hair">
        <color indexed="13"/>
      </left>
      <right/>
      <top/>
      <bottom style="hair">
        <color indexed="13"/>
      </bottom>
      <diagonal/>
    </border>
    <border>
      <left/>
      <right style="hair">
        <color indexed="13"/>
      </right>
      <top/>
      <bottom style="hair">
        <color indexed="13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13"/>
      </left>
      <right/>
      <top style="hair">
        <color indexed="13"/>
      </top>
      <bottom style="hair">
        <color indexed="13"/>
      </bottom>
      <diagonal/>
    </border>
    <border>
      <left/>
      <right/>
      <top style="hair">
        <color indexed="13"/>
      </top>
      <bottom style="hair">
        <color indexed="13"/>
      </bottom>
      <diagonal/>
    </border>
    <border>
      <left/>
      <right style="hair">
        <color indexed="13"/>
      </right>
      <top style="hair">
        <color indexed="13"/>
      </top>
      <bottom style="hair">
        <color indexed="13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10"/>
      </left>
      <right style="thin">
        <color indexed="8"/>
      </right>
      <top/>
      <bottom style="thin">
        <color indexed="10"/>
      </bottom>
      <diagonal/>
    </border>
    <border>
      <left style="thin">
        <color indexed="8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/>
      <right style="hair">
        <color indexed="8"/>
      </right>
      <top style="thin">
        <color indexed="10"/>
      </top>
      <bottom style="thin">
        <color indexed="10"/>
      </bottom>
      <diagonal/>
    </border>
    <border>
      <left style="hair">
        <color indexed="8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hair">
        <color indexed="13"/>
      </bottom>
      <diagonal/>
    </border>
    <border>
      <left/>
      <right style="thin">
        <color indexed="8"/>
      </right>
      <top style="hair">
        <color indexed="13"/>
      </top>
      <bottom style="hair">
        <color indexed="13"/>
      </bottom>
      <diagonal/>
    </border>
    <border>
      <left/>
      <right style="thin">
        <color indexed="8"/>
      </right>
      <top style="hair">
        <color indexed="13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13"/>
      </bottom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hair">
        <color indexed="13"/>
      </left>
      <right style="thin">
        <color indexed="8"/>
      </right>
      <top style="hair">
        <color indexed="13"/>
      </top>
      <bottom style="hair">
        <color indexed="13"/>
      </bottom>
      <diagonal/>
    </border>
    <border>
      <left style="thin">
        <color indexed="8"/>
      </left>
      <right style="thin">
        <color indexed="8"/>
      </right>
      <top style="hair">
        <color indexed="13"/>
      </top>
      <bottom style="hair">
        <color indexed="13"/>
      </bottom>
      <diagonal/>
    </border>
    <border>
      <left style="thin">
        <color indexed="8"/>
      </left>
      <right style="thin">
        <color indexed="8"/>
      </right>
      <top style="hair">
        <color indexed="13"/>
      </top>
      <bottom/>
      <diagonal/>
    </border>
    <border>
      <left/>
      <right/>
      <top style="hair">
        <color indexed="13"/>
      </top>
      <bottom style="thin">
        <color indexed="8"/>
      </bottom>
      <diagonal/>
    </border>
    <border>
      <left/>
      <right style="thin">
        <color indexed="8"/>
      </right>
      <top style="hair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13"/>
      </top>
      <bottom style="thin">
        <color indexed="8"/>
      </bottom>
      <diagonal/>
    </border>
    <border>
      <left/>
      <right/>
      <top style="hair">
        <color indexed="13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282">
    <xf numFmtId="0" fontId="0" fillId="0" borderId="0" xfId="0"/>
    <xf numFmtId="0" fontId="0" fillId="0" borderId="0" xfId="0" applyNumberFormat="1"/>
    <xf numFmtId="49" fontId="1" fillId="2" borderId="1" xfId="0" applyNumberFormat="1" applyFont="1" applyFill="1" applyBorder="1" applyAlignment="1">
      <alignment horizontal="left" vertical="center"/>
    </xf>
    <xf numFmtId="0" fontId="0" fillId="0" borderId="2" xfId="0" applyBorder="1"/>
    <xf numFmtId="0" fontId="1" fillId="2" borderId="2" xfId="0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left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9" fontId="0" fillId="2" borderId="6" xfId="0" applyNumberFormat="1" applyFill="1" applyBorder="1" applyAlignment="1">
      <alignment horizontal="left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49" fontId="3" fillId="2" borderId="6" xfId="0" applyNumberFormat="1" applyFont="1" applyFill="1" applyBorder="1" applyAlignment="1">
      <alignment horizontal="left" vertical="center"/>
    </xf>
    <xf numFmtId="0" fontId="0" fillId="0" borderId="14" xfId="0" applyBorder="1"/>
    <xf numFmtId="0" fontId="0" fillId="0" borderId="15" xfId="0" applyBorder="1"/>
    <xf numFmtId="49" fontId="2" fillId="2" borderId="6" xfId="0" applyNumberFormat="1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>
      <alignment horizontal="left" vertical="top"/>
    </xf>
    <xf numFmtId="0" fontId="5" fillId="2" borderId="6" xfId="0" applyFont="1" applyFill="1" applyBorder="1" applyAlignment="1">
      <alignment horizontal="left" vertical="center"/>
    </xf>
    <xf numFmtId="49" fontId="6" fillId="2" borderId="6" xfId="0" applyNumberFormat="1" applyFont="1" applyFill="1" applyBorder="1" applyAlignment="1">
      <alignment horizontal="left" vertical="top"/>
    </xf>
    <xf numFmtId="49" fontId="4" fillId="2" borderId="6" xfId="0" applyNumberFormat="1" applyFont="1" applyFill="1" applyBorder="1" applyAlignment="1">
      <alignment horizontal="left" vertical="center"/>
    </xf>
    <xf numFmtId="49" fontId="5" fillId="2" borderId="6" xfId="0" applyNumberFormat="1" applyFont="1" applyFill="1" applyBorder="1" applyAlignment="1">
      <alignment horizontal="left" vertical="center"/>
    </xf>
    <xf numFmtId="164" fontId="5" fillId="2" borderId="6" xfId="0" applyNumberFormat="1" applyFont="1" applyFill="1" applyBorder="1" applyAlignment="1">
      <alignment horizontal="left" vertical="center"/>
    </xf>
    <xf numFmtId="0" fontId="0" fillId="0" borderId="16" xfId="0" applyBorder="1"/>
    <xf numFmtId="0" fontId="0" fillId="0" borderId="17" xfId="0" applyBorder="1"/>
    <xf numFmtId="49" fontId="7" fillId="0" borderId="16" xfId="0" applyNumberFormat="1" applyFont="1" applyBorder="1" applyAlignment="1">
      <alignment horizontal="left"/>
    </xf>
    <xf numFmtId="49" fontId="4" fillId="0" borderId="6" xfId="0" applyNumberFormat="1" applyFont="1" applyBorder="1" applyAlignment="1">
      <alignment horizontal="left"/>
    </xf>
    <xf numFmtId="0" fontId="0" fillId="6" borderId="18" xfId="0" applyFill="1" applyBorder="1" applyAlignment="1">
      <alignment vertical="center"/>
    </xf>
    <xf numFmtId="49" fontId="9" fillId="6" borderId="19" xfId="0" applyNumberFormat="1" applyFont="1" applyFill="1" applyBorder="1" applyAlignment="1">
      <alignment horizontal="left" vertical="center"/>
    </xf>
    <xf numFmtId="0" fontId="0" fillId="6" borderId="20" xfId="0" applyFill="1" applyBorder="1" applyAlignment="1">
      <alignment vertical="center"/>
    </xf>
    <xf numFmtId="49" fontId="9" fillId="6" borderId="20" xfId="0" applyNumberFormat="1" applyFont="1" applyFill="1" applyBorder="1" applyAlignment="1">
      <alignment horizontal="center" vertical="center"/>
    </xf>
    <xf numFmtId="0" fontId="0" fillId="6" borderId="22" xfId="0" applyFill="1" applyBorder="1" applyAlignment="1">
      <alignment vertical="center"/>
    </xf>
    <xf numFmtId="0" fontId="0" fillId="6" borderId="15" xfId="0" applyFill="1" applyBorder="1" applyAlignment="1">
      <alignment vertical="center"/>
    </xf>
    <xf numFmtId="49" fontId="10" fillId="0" borderId="17" xfId="0" applyNumberFormat="1" applyFont="1" applyBorder="1" applyAlignment="1">
      <alignment horizontal="left"/>
    </xf>
    <xf numFmtId="49" fontId="4" fillId="0" borderId="16" xfId="0" applyNumberFormat="1" applyFont="1" applyBorder="1" applyAlignment="1">
      <alignment horizontal="left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49" fontId="3" fillId="0" borderId="6" xfId="0" applyNumberFormat="1" applyFont="1" applyBorder="1" applyAlignment="1">
      <alignment horizontal="left"/>
    </xf>
    <xf numFmtId="0" fontId="0" fillId="0" borderId="6" xfId="0" applyNumberFormat="1" applyBorder="1"/>
    <xf numFmtId="49" fontId="6" fillId="0" borderId="6" xfId="0" applyNumberFormat="1" applyFont="1" applyBorder="1" applyAlignment="1">
      <alignment horizontal="left"/>
    </xf>
    <xf numFmtId="49" fontId="7" fillId="0" borderId="6" xfId="0" applyNumberFormat="1" applyFont="1" applyBorder="1"/>
    <xf numFmtId="0" fontId="0" fillId="0" borderId="26" xfId="0" applyBorder="1"/>
    <xf numFmtId="49" fontId="5" fillId="0" borderId="6" xfId="0" applyNumberFormat="1" applyFont="1" applyBorder="1"/>
    <xf numFmtId="0" fontId="5" fillId="0" borderId="6" xfId="0" applyFont="1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5" xfId="0" applyBorder="1"/>
    <xf numFmtId="0" fontId="0" fillId="0" borderId="36" xfId="0" applyBorder="1"/>
    <xf numFmtId="0" fontId="0" fillId="7" borderId="20" xfId="0" applyFill="1" applyBorder="1" applyAlignment="1">
      <alignment vertical="center"/>
    </xf>
    <xf numFmtId="49" fontId="13" fillId="7" borderId="15" xfId="0" applyNumberFormat="1" applyFont="1" applyFill="1" applyBorder="1" applyAlignment="1">
      <alignment horizontal="center" vertical="center"/>
    </xf>
    <xf numFmtId="49" fontId="14" fillId="2" borderId="38" xfId="0" applyNumberFormat="1" applyFont="1" applyFill="1" applyBorder="1" applyAlignment="1">
      <alignment horizontal="center" vertical="center" wrapText="1"/>
    </xf>
    <xf numFmtId="49" fontId="14" fillId="2" borderId="39" xfId="0" applyNumberFormat="1" applyFont="1" applyFill="1" applyBorder="1" applyAlignment="1">
      <alignment horizontal="center" vertical="center" wrapText="1"/>
    </xf>
    <xf numFmtId="49" fontId="14" fillId="2" borderId="40" xfId="0" applyNumberFormat="1" applyFont="1" applyFill="1" applyBorder="1" applyAlignment="1">
      <alignment horizontal="center" vertical="center" wrapText="1"/>
    </xf>
    <xf numFmtId="0" fontId="0" fillId="0" borderId="41" xfId="0" applyBorder="1"/>
    <xf numFmtId="0" fontId="0" fillId="0" borderId="28" xfId="0" applyBorder="1"/>
    <xf numFmtId="49" fontId="15" fillId="0" borderId="6" xfId="0" applyNumberFormat="1" applyFont="1" applyBorder="1" applyAlignment="1">
      <alignment horizontal="left"/>
    </xf>
    <xf numFmtId="0" fontId="15" fillId="0" borderId="6" xfId="0" applyFont="1" applyBorder="1"/>
    <xf numFmtId="0" fontId="9" fillId="0" borderId="15" xfId="0" applyFont="1" applyBorder="1" applyAlignment="1">
      <alignment horizontal="center"/>
    </xf>
    <xf numFmtId="4" fontId="11" fillId="0" borderId="31" xfId="0" applyNumberFormat="1" applyFont="1" applyBorder="1"/>
    <xf numFmtId="4" fontId="11" fillId="0" borderId="6" xfId="0" applyNumberFormat="1" applyFont="1" applyBorder="1"/>
    <xf numFmtId="167" fontId="11" fillId="0" borderId="6" xfId="0" applyNumberFormat="1" applyFont="1" applyBorder="1"/>
    <xf numFmtId="4" fontId="11" fillId="0" borderId="32" xfId="0" applyNumberFormat="1" applyFont="1" applyBorder="1"/>
    <xf numFmtId="49" fontId="9" fillId="0" borderId="6" xfId="0" applyNumberFormat="1" applyFont="1" applyBorder="1" applyAlignment="1">
      <alignment horizontal="left"/>
    </xf>
    <xf numFmtId="49" fontId="16" fillId="0" borderId="6" xfId="0" applyNumberFormat="1" applyFont="1" applyBorder="1" applyAlignment="1">
      <alignment horizontal="left"/>
    </xf>
    <xf numFmtId="0" fontId="9" fillId="0" borderId="6" xfId="0" applyFont="1" applyBorder="1" applyAlignment="1">
      <alignment horizontal="left"/>
    </xf>
    <xf numFmtId="49" fontId="17" fillId="0" borderId="8" xfId="0" applyNumberFormat="1" applyFont="1" applyBorder="1" applyAlignment="1">
      <alignment horizontal="center"/>
    </xf>
    <xf numFmtId="0" fontId="18" fillId="0" borderId="6" xfId="0" applyFont="1" applyBorder="1"/>
    <xf numFmtId="0" fontId="19" fillId="0" borderId="6" xfId="0" applyFont="1" applyBorder="1"/>
    <xf numFmtId="49" fontId="6" fillId="0" borderId="15" xfId="0" applyNumberFormat="1" applyFont="1" applyBorder="1" applyAlignment="1">
      <alignment horizontal="center"/>
    </xf>
    <xf numFmtId="4" fontId="20" fillId="0" borderId="31" xfId="0" applyNumberFormat="1" applyFont="1" applyBorder="1"/>
    <xf numFmtId="4" fontId="20" fillId="0" borderId="6" xfId="0" applyNumberFormat="1" applyFont="1" applyBorder="1"/>
    <xf numFmtId="167" fontId="20" fillId="0" borderId="6" xfId="0" applyNumberFormat="1" applyFont="1" applyBorder="1"/>
    <xf numFmtId="4" fontId="20" fillId="0" borderId="32" xfId="0" applyNumberFormat="1" applyFont="1" applyBorder="1"/>
    <xf numFmtId="49" fontId="21" fillId="0" borderId="6" xfId="0" applyNumberFormat="1" applyFont="1" applyBorder="1" applyAlignment="1">
      <alignment horizontal="left"/>
    </xf>
    <xf numFmtId="0" fontId="21" fillId="0" borderId="6" xfId="0" applyFont="1" applyBorder="1" applyAlignment="1">
      <alignment horizontal="left"/>
    </xf>
    <xf numFmtId="4" fontId="20" fillId="0" borderId="34" xfId="0" applyNumberFormat="1" applyFont="1" applyBorder="1"/>
    <xf numFmtId="4" fontId="20" fillId="0" borderId="26" xfId="0" applyNumberFormat="1" applyFont="1" applyBorder="1"/>
    <xf numFmtId="167" fontId="20" fillId="0" borderId="26" xfId="0" applyNumberFormat="1" applyFont="1" applyBorder="1"/>
    <xf numFmtId="4" fontId="20" fillId="0" borderId="35" xfId="0" applyNumberFormat="1" applyFont="1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49" fontId="0" fillId="2" borderId="47" xfId="0" applyNumberFormat="1" applyFill="1" applyBorder="1" applyAlignment="1">
      <alignment horizontal="left" vertical="center"/>
    </xf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49" fontId="3" fillId="2" borderId="47" xfId="0" applyNumberFormat="1" applyFont="1" applyFill="1" applyBorder="1" applyAlignment="1">
      <alignment horizontal="left" vertical="center"/>
    </xf>
    <xf numFmtId="49" fontId="22" fillId="2" borderId="47" xfId="0" applyNumberFormat="1" applyFont="1" applyFill="1" applyBorder="1" applyAlignment="1">
      <alignment horizontal="left" vertical="center"/>
    </xf>
    <xf numFmtId="49" fontId="4" fillId="2" borderId="47" xfId="0" applyNumberFormat="1" applyFont="1" applyFill="1" applyBorder="1" applyAlignment="1">
      <alignment horizontal="left" vertical="center"/>
    </xf>
    <xf numFmtId="49" fontId="4" fillId="0" borderId="47" xfId="0" applyNumberFormat="1" applyFont="1" applyBorder="1" applyAlignment="1">
      <alignment horizontal="left"/>
    </xf>
    <xf numFmtId="0" fontId="5" fillId="0" borderId="47" xfId="0" applyFont="1" applyBorder="1" applyAlignment="1">
      <alignment horizontal="left"/>
    </xf>
    <xf numFmtId="0" fontId="5" fillId="0" borderId="51" xfId="0" applyFont="1" applyBorder="1" applyAlignment="1">
      <alignment horizontal="left"/>
    </xf>
    <xf numFmtId="49" fontId="5" fillId="0" borderId="47" xfId="0" applyNumberFormat="1" applyFont="1" applyBorder="1" applyAlignment="1">
      <alignment horizontal="left"/>
    </xf>
    <xf numFmtId="166" fontId="5" fillId="0" borderId="51" xfId="0" applyNumberFormat="1" applyFont="1" applyBorder="1" applyAlignment="1">
      <alignment horizontal="left"/>
    </xf>
    <xf numFmtId="49" fontId="5" fillId="0" borderId="51" xfId="0" applyNumberFormat="1" applyFont="1" applyBorder="1" applyAlignment="1">
      <alignment horizontal="left"/>
    </xf>
    <xf numFmtId="49" fontId="7" fillId="0" borderId="47" xfId="0" applyNumberFormat="1" applyFont="1" applyBorder="1" applyAlignment="1">
      <alignment horizontal="left"/>
    </xf>
    <xf numFmtId="4" fontId="15" fillId="0" borderId="51" xfId="0" applyNumberFormat="1" applyFont="1" applyBorder="1"/>
    <xf numFmtId="49" fontId="4" fillId="0" borderId="47" xfId="0" applyNumberFormat="1" applyFont="1" applyBorder="1" applyAlignment="1">
      <alignment horizontal="right"/>
    </xf>
    <xf numFmtId="49" fontId="4" fillId="0" borderId="51" xfId="0" applyNumberFormat="1" applyFont="1" applyBorder="1" applyAlignment="1">
      <alignment horizontal="right"/>
    </xf>
    <xf numFmtId="49" fontId="12" fillId="0" borderId="47" xfId="0" applyNumberFormat="1" applyFont="1" applyBorder="1" applyAlignment="1">
      <alignment horizontal="left"/>
    </xf>
    <xf numFmtId="4" fontId="4" fillId="0" borderId="47" xfId="0" applyNumberFormat="1" applyFont="1" applyBorder="1"/>
    <xf numFmtId="165" fontId="4" fillId="0" borderId="47" xfId="0" applyNumberFormat="1" applyFont="1" applyBorder="1" applyAlignment="1">
      <alignment horizontal="right"/>
    </xf>
    <xf numFmtId="4" fontId="4" fillId="0" borderId="51" xfId="0" applyNumberFormat="1" applyFont="1" applyBorder="1"/>
    <xf numFmtId="0" fontId="0" fillId="7" borderId="53" xfId="0" applyFill="1" applyBorder="1" applyAlignment="1">
      <alignment vertical="center"/>
    </xf>
    <xf numFmtId="49" fontId="9" fillId="7" borderId="54" xfId="0" applyNumberFormat="1" applyFont="1" applyFill="1" applyBorder="1" applyAlignment="1">
      <alignment horizontal="left" vertical="center"/>
    </xf>
    <xf numFmtId="0" fontId="0" fillId="7" borderId="47" xfId="0" applyFill="1" applyBorder="1" applyAlignment="1">
      <alignment vertical="center"/>
    </xf>
    <xf numFmtId="49" fontId="9" fillId="7" borderId="47" xfId="0" applyNumberFormat="1" applyFont="1" applyFill="1" applyBorder="1" applyAlignment="1">
      <alignment horizontal="right" vertical="center"/>
    </xf>
    <xf numFmtId="49" fontId="9" fillId="7" borderId="47" xfId="0" applyNumberFormat="1" applyFont="1" applyFill="1" applyBorder="1" applyAlignment="1">
      <alignment horizontal="center" vertical="center"/>
    </xf>
    <xf numFmtId="4" fontId="9" fillId="7" borderId="51" xfId="0" applyNumberFormat="1" applyFont="1" applyFill="1" applyBorder="1" applyAlignment="1">
      <alignment vertical="center"/>
    </xf>
    <xf numFmtId="0" fontId="0" fillId="7" borderId="52" xfId="0" applyFill="1" applyBorder="1" applyAlignment="1">
      <alignment vertical="center"/>
    </xf>
    <xf numFmtId="49" fontId="10" fillId="0" borderId="47" xfId="0" applyNumberFormat="1" applyFont="1" applyBorder="1" applyAlignment="1">
      <alignment horizontal="left"/>
    </xf>
    <xf numFmtId="49" fontId="4" fillId="0" borderId="47" xfId="0" applyNumberFormat="1" applyFont="1" applyBorder="1" applyAlignment="1">
      <alignment horizontal="center"/>
    </xf>
    <xf numFmtId="0" fontId="0" fillId="0" borderId="1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0" fillId="0" borderId="59" xfId="0" applyBorder="1"/>
    <xf numFmtId="49" fontId="3" fillId="0" borderId="57" xfId="0" applyNumberFormat="1" applyFont="1" applyBorder="1" applyAlignment="1">
      <alignment horizontal="left"/>
    </xf>
    <xf numFmtId="49" fontId="4" fillId="0" borderId="57" xfId="0" applyNumberFormat="1" applyFont="1" applyBorder="1" applyAlignment="1">
      <alignment horizontal="left"/>
    </xf>
    <xf numFmtId="49" fontId="5" fillId="0" borderId="57" xfId="0" applyNumberFormat="1" applyFont="1" applyBorder="1" applyAlignment="1">
      <alignment horizontal="left"/>
    </xf>
    <xf numFmtId="166" fontId="5" fillId="0" borderId="58" xfId="0" applyNumberFormat="1" applyFont="1" applyBorder="1" applyAlignment="1">
      <alignment horizontal="left"/>
    </xf>
    <xf numFmtId="49" fontId="5" fillId="2" borderId="58" xfId="0" applyNumberFormat="1" applyFont="1" applyFill="1" applyBorder="1" applyAlignment="1">
      <alignment horizontal="left" vertical="center" wrapText="1"/>
    </xf>
    <xf numFmtId="49" fontId="13" fillId="7" borderId="57" xfId="0" applyNumberFormat="1" applyFont="1" applyFill="1" applyBorder="1" applyAlignment="1">
      <alignment horizontal="left" vertical="center"/>
    </xf>
    <xf numFmtId="0" fontId="0" fillId="7" borderId="57" xfId="0" applyFill="1" applyBorder="1" applyAlignment="1">
      <alignment vertical="center"/>
    </xf>
    <xf numFmtId="49" fontId="13" fillId="7" borderId="58" xfId="0" applyNumberFormat="1" applyFont="1" applyFill="1" applyBorder="1" applyAlignment="1">
      <alignment horizontal="right" vertical="center"/>
    </xf>
    <xf numFmtId="0" fontId="0" fillId="7" borderId="59" xfId="0" applyFill="1" applyBorder="1" applyAlignment="1">
      <alignment vertical="center"/>
    </xf>
    <xf numFmtId="49" fontId="23" fillId="0" borderId="57" xfId="0" applyNumberFormat="1" applyFont="1" applyBorder="1" applyAlignment="1">
      <alignment horizontal="left"/>
    </xf>
    <xf numFmtId="4" fontId="15" fillId="0" borderId="58" xfId="0" applyNumberFormat="1" applyFont="1" applyBorder="1"/>
    <xf numFmtId="49" fontId="0" fillId="0" borderId="6" xfId="0" applyNumberFormat="1" applyBorder="1" applyAlignment="1">
      <alignment horizontal="left"/>
    </xf>
    <xf numFmtId="49" fontId="24" fillId="0" borderId="57" xfId="0" applyNumberFormat="1" applyFont="1" applyBorder="1" applyAlignment="1">
      <alignment horizontal="left"/>
    </xf>
    <xf numFmtId="4" fontId="0" fillId="0" borderId="58" xfId="0" applyNumberFormat="1" applyBorder="1"/>
    <xf numFmtId="49" fontId="25" fillId="0" borderId="57" xfId="0" applyNumberFormat="1" applyFont="1" applyBorder="1" applyAlignment="1">
      <alignment horizontal="left"/>
    </xf>
    <xf numFmtId="49" fontId="5" fillId="0" borderId="6" xfId="0" applyNumberFormat="1" applyFont="1" applyBorder="1" applyAlignment="1">
      <alignment horizontal="left"/>
    </xf>
    <xf numFmtId="166" fontId="5" fillId="0" borderId="14" xfId="0" applyNumberFormat="1" applyFont="1" applyBorder="1" applyAlignment="1">
      <alignment horizontal="left"/>
    </xf>
    <xf numFmtId="49" fontId="5" fillId="2" borderId="14" xfId="0" applyNumberFormat="1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0" fillId="0" borderId="60" xfId="0" applyBorder="1"/>
    <xf numFmtId="49" fontId="13" fillId="7" borderId="38" xfId="0" applyNumberFormat="1" applyFont="1" applyFill="1" applyBorder="1" applyAlignment="1">
      <alignment horizontal="center" vertical="center" wrapText="1"/>
    </xf>
    <xf numFmtId="49" fontId="13" fillId="7" borderId="39" xfId="0" applyNumberFormat="1" applyFont="1" applyFill="1" applyBorder="1" applyAlignment="1">
      <alignment horizontal="center" vertical="center" wrapText="1"/>
    </xf>
    <xf numFmtId="49" fontId="13" fillId="7" borderId="61" xfId="0" applyNumberFormat="1" applyFont="1" applyFill="1" applyBorder="1" applyAlignment="1">
      <alignment horizontal="center" vertical="center" wrapText="1"/>
    </xf>
    <xf numFmtId="49" fontId="13" fillId="7" borderId="15" xfId="0" applyNumberFormat="1" applyFont="1" applyFill="1" applyBorder="1" applyAlignment="1">
      <alignment horizontal="center" vertical="center" wrapText="1"/>
    </xf>
    <xf numFmtId="0" fontId="14" fillId="0" borderId="38" xfId="0" applyFont="1" applyBorder="1" applyAlignment="1">
      <alignment horizontal="center"/>
    </xf>
    <xf numFmtId="49" fontId="14" fillId="0" borderId="39" xfId="0" applyNumberFormat="1" applyFont="1" applyBorder="1" applyAlignment="1">
      <alignment horizontal="center"/>
    </xf>
    <xf numFmtId="49" fontId="14" fillId="0" borderId="40" xfId="0" applyNumberFormat="1" applyFont="1" applyBorder="1" applyAlignment="1">
      <alignment horizontal="center"/>
    </xf>
    <xf numFmtId="49" fontId="15" fillId="0" borderId="29" xfId="0" applyNumberFormat="1" applyFont="1" applyBorder="1" applyAlignment="1">
      <alignment horizontal="left"/>
    </xf>
    <xf numFmtId="4" fontId="15" fillId="5" borderId="62" xfId="0" applyNumberFormat="1" applyFont="1" applyFill="1" applyBorder="1"/>
    <xf numFmtId="167" fontId="26" fillId="2" borderId="29" xfId="0" applyNumberFormat="1" applyFont="1" applyFill="1" applyBorder="1"/>
    <xf numFmtId="167" fontId="26" fillId="2" borderId="30" xfId="0" applyNumberFormat="1" applyFont="1" applyFill="1" applyBorder="1"/>
    <xf numFmtId="4" fontId="27" fillId="0" borderId="6" xfId="0" applyNumberFormat="1" applyFont="1" applyBorder="1"/>
    <xf numFmtId="49" fontId="28" fillId="0" borderId="6" xfId="0" applyNumberFormat="1" applyFont="1" applyBorder="1" applyAlignment="1">
      <alignment horizontal="left"/>
    </xf>
    <xf numFmtId="49" fontId="24" fillId="0" borderId="6" xfId="0" applyNumberFormat="1" applyFont="1" applyBorder="1" applyAlignment="1">
      <alignment horizontal="left"/>
    </xf>
    <xf numFmtId="4" fontId="24" fillId="0" borderId="14" xfId="0" applyNumberFormat="1" applyFont="1" applyBorder="1"/>
    <xf numFmtId="167" fontId="0" fillId="0" borderId="6" xfId="0" applyNumberFormat="1" applyBorder="1"/>
    <xf numFmtId="167" fontId="0" fillId="0" borderId="32" xfId="0" applyNumberFormat="1" applyBorder="1"/>
    <xf numFmtId="49" fontId="28" fillId="0" borderId="6" xfId="0" applyNumberFormat="1" applyFont="1" applyBorder="1" applyAlignment="1">
      <alignment horizontal="center"/>
    </xf>
    <xf numFmtId="4" fontId="0" fillId="2" borderId="6" xfId="0" applyNumberFormat="1" applyFill="1" applyBorder="1" applyAlignment="1">
      <alignment vertical="center"/>
    </xf>
    <xf numFmtId="49" fontId="28" fillId="0" borderId="26" xfId="0" applyNumberFormat="1" applyFont="1" applyBorder="1" applyAlignment="1">
      <alignment horizontal="left"/>
    </xf>
    <xf numFmtId="49" fontId="25" fillId="0" borderId="26" xfId="0" applyNumberFormat="1" applyFont="1" applyBorder="1" applyAlignment="1">
      <alignment horizontal="left"/>
    </xf>
    <xf numFmtId="4" fontId="25" fillId="0" borderId="60" xfId="0" applyNumberFormat="1" applyFont="1" applyBorder="1"/>
    <xf numFmtId="0" fontId="0" fillId="0" borderId="63" xfId="0" applyBorder="1"/>
    <xf numFmtId="49" fontId="13" fillId="0" borderId="64" xfId="0" applyNumberFormat="1" applyFont="1" applyBorder="1" applyAlignment="1">
      <alignment horizontal="center"/>
    </xf>
    <xf numFmtId="49" fontId="13" fillId="2" borderId="64" xfId="0" applyNumberFormat="1" applyFont="1" applyFill="1" applyBorder="1" applyAlignment="1">
      <alignment horizontal="left" vertical="center" wrapText="1"/>
    </xf>
    <xf numFmtId="49" fontId="13" fillId="2" borderId="64" xfId="0" applyNumberFormat="1" applyFont="1" applyFill="1" applyBorder="1" applyAlignment="1">
      <alignment horizontal="center" vertical="center" wrapText="1"/>
    </xf>
    <xf numFmtId="168" fontId="13" fillId="0" borderId="64" xfId="0" applyNumberFormat="1" applyFont="1" applyBorder="1"/>
    <xf numFmtId="4" fontId="13" fillId="0" borderId="64" xfId="0" applyNumberFormat="1" applyFont="1" applyBorder="1"/>
    <xf numFmtId="4" fontId="13" fillId="0" borderId="65" xfId="0" applyNumberFormat="1" applyFont="1" applyBorder="1"/>
    <xf numFmtId="0" fontId="0" fillId="0" borderId="66" xfId="0" applyBorder="1"/>
    <xf numFmtId="0" fontId="14" fillId="0" borderId="31" xfId="0" applyFont="1" applyBorder="1" applyAlignment="1">
      <alignment horizontal="left"/>
    </xf>
    <xf numFmtId="49" fontId="14" fillId="0" borderId="6" xfId="0" applyNumberFormat="1" applyFont="1" applyBorder="1" applyAlignment="1">
      <alignment horizontal="center"/>
    </xf>
    <xf numFmtId="167" fontId="14" fillId="0" borderId="6" xfId="0" applyNumberFormat="1" applyFont="1" applyBorder="1"/>
    <xf numFmtId="167" fontId="14" fillId="0" borderId="32" xfId="0" applyNumberFormat="1" applyFont="1" applyBorder="1"/>
    <xf numFmtId="49" fontId="13" fillId="0" borderId="6" xfId="0" applyNumberFormat="1" applyFont="1" applyBorder="1" applyAlignment="1">
      <alignment horizontal="left"/>
    </xf>
    <xf numFmtId="4" fontId="0" fillId="0" borderId="6" xfId="0" applyNumberFormat="1" applyBorder="1"/>
    <xf numFmtId="49" fontId="29" fillId="0" borderId="29" xfId="0" applyNumberFormat="1" applyFont="1" applyBorder="1" applyAlignment="1">
      <alignment horizontal="left"/>
    </xf>
    <xf numFmtId="0" fontId="30" fillId="0" borderId="29" xfId="0" applyFont="1" applyBorder="1" applyAlignment="1">
      <alignment horizontal="left"/>
    </xf>
    <xf numFmtId="49" fontId="30" fillId="2" borderId="29" xfId="0" applyNumberFormat="1" applyFont="1" applyFill="1" applyBorder="1" applyAlignment="1">
      <alignment horizontal="left" vertical="center" wrapText="1"/>
    </xf>
    <xf numFmtId="168" fontId="0" fillId="0" borderId="29" xfId="0" applyNumberFormat="1" applyBorder="1"/>
    <xf numFmtId="0" fontId="0" fillId="0" borderId="62" xfId="0" applyBorder="1"/>
    <xf numFmtId="0" fontId="0" fillId="0" borderId="67" xfId="0" applyBorder="1"/>
    <xf numFmtId="49" fontId="30" fillId="0" borderId="6" xfId="0" applyNumberFormat="1" applyFont="1" applyBorder="1" applyAlignment="1">
      <alignment horizontal="left"/>
    </xf>
    <xf numFmtId="49" fontId="0" fillId="0" borderId="6" xfId="0" applyNumberFormat="1" applyBorder="1"/>
    <xf numFmtId="0" fontId="0" fillId="0" borderId="39" xfId="0" applyBorder="1"/>
    <xf numFmtId="49" fontId="29" fillId="0" borderId="39" xfId="0" applyNumberFormat="1" applyFont="1" applyBorder="1" applyAlignment="1">
      <alignment horizontal="left"/>
    </xf>
    <xf numFmtId="0" fontId="30" fillId="0" borderId="39" xfId="0" applyFont="1" applyBorder="1" applyAlignment="1">
      <alignment horizontal="left"/>
    </xf>
    <xf numFmtId="49" fontId="30" fillId="2" borderId="39" xfId="0" applyNumberFormat="1" applyFont="1" applyFill="1" applyBorder="1" applyAlignment="1">
      <alignment horizontal="left" vertical="center" wrapText="1"/>
    </xf>
    <xf numFmtId="168" fontId="0" fillId="0" borderId="39" xfId="0" applyNumberFormat="1" applyBorder="1"/>
    <xf numFmtId="0" fontId="0" fillId="0" borderId="61" xfId="0" applyBorder="1"/>
    <xf numFmtId="49" fontId="28" fillId="0" borderId="29" xfId="0" applyNumberFormat="1" applyFont="1" applyBorder="1" applyAlignment="1">
      <alignment horizontal="left"/>
    </xf>
    <xf numFmtId="49" fontId="24" fillId="0" borderId="29" xfId="0" applyNumberFormat="1" applyFont="1" applyBorder="1" applyAlignment="1">
      <alignment horizontal="left"/>
    </xf>
    <xf numFmtId="4" fontId="24" fillId="0" borderId="62" xfId="0" applyNumberFormat="1" applyFont="1" applyBorder="1"/>
    <xf numFmtId="49" fontId="31" fillId="0" borderId="64" xfId="0" applyNumberFormat="1" applyFont="1" applyBorder="1" applyAlignment="1">
      <alignment horizontal="center"/>
    </xf>
    <xf numFmtId="49" fontId="31" fillId="2" borderId="64" xfId="0" applyNumberFormat="1" applyFont="1" applyFill="1" applyBorder="1" applyAlignment="1">
      <alignment horizontal="left" vertical="center" wrapText="1"/>
    </xf>
    <xf numFmtId="49" fontId="31" fillId="2" borderId="64" xfId="0" applyNumberFormat="1" applyFont="1" applyFill="1" applyBorder="1" applyAlignment="1">
      <alignment horizontal="center" vertical="center" wrapText="1"/>
    </xf>
    <xf numFmtId="168" fontId="31" fillId="0" borderId="64" xfId="0" applyNumberFormat="1" applyFont="1" applyBorder="1"/>
    <xf numFmtId="4" fontId="31" fillId="0" borderId="64" xfId="0" applyNumberFormat="1" applyFont="1" applyBorder="1"/>
    <xf numFmtId="4" fontId="31" fillId="0" borderId="65" xfId="0" applyNumberFormat="1" applyFont="1" applyBorder="1"/>
    <xf numFmtId="0" fontId="32" fillId="0" borderId="66" xfId="0" applyFont="1" applyBorder="1"/>
    <xf numFmtId="0" fontId="32" fillId="0" borderId="27" xfId="0" applyFont="1" applyBorder="1"/>
    <xf numFmtId="0" fontId="31" fillId="0" borderId="31" xfId="0" applyFont="1" applyBorder="1" applyAlignment="1">
      <alignment horizontal="left"/>
    </xf>
    <xf numFmtId="49" fontId="31" fillId="0" borderId="6" xfId="0" applyNumberFormat="1" applyFont="1" applyBorder="1" applyAlignment="1">
      <alignment horizontal="center"/>
    </xf>
    <xf numFmtId="49" fontId="28" fillId="0" borderId="39" xfId="0" applyNumberFormat="1" applyFont="1" applyBorder="1" applyAlignment="1">
      <alignment horizontal="left"/>
    </xf>
    <xf numFmtId="49" fontId="25" fillId="0" borderId="39" xfId="0" applyNumberFormat="1" applyFont="1" applyBorder="1" applyAlignment="1">
      <alignment horizontal="left"/>
    </xf>
    <xf numFmtId="4" fontId="25" fillId="0" borderId="61" xfId="0" applyNumberFormat="1" applyFont="1" applyBorder="1"/>
    <xf numFmtId="0" fontId="14" fillId="0" borderId="34" xfId="0" applyFont="1" applyBorder="1" applyAlignment="1">
      <alignment horizontal="left"/>
    </xf>
    <xf numFmtId="49" fontId="14" fillId="0" borderId="26" xfId="0" applyNumberFormat="1" applyFont="1" applyBorder="1" applyAlignment="1">
      <alignment horizontal="center"/>
    </xf>
    <xf numFmtId="167" fontId="14" fillId="0" borderId="26" xfId="0" applyNumberFormat="1" applyFont="1" applyBorder="1"/>
    <xf numFmtId="167" fontId="14" fillId="0" borderId="35" xfId="0" applyNumberFormat="1" applyFont="1" applyBorder="1"/>
    <xf numFmtId="0" fontId="0" fillId="0" borderId="68" xfId="0" applyBorder="1"/>
    <xf numFmtId="0" fontId="0" fillId="0" borderId="69" xfId="0" applyBorder="1"/>
    <xf numFmtId="0" fontId="0" fillId="0" borderId="70" xfId="0" applyBorder="1"/>
    <xf numFmtId="0" fontId="0" fillId="0" borderId="71" xfId="0" applyBorder="1"/>
    <xf numFmtId="49" fontId="2" fillId="3" borderId="6" xfId="0" applyNumberFormat="1" applyFont="1" applyFill="1" applyBorder="1" applyAlignment="1">
      <alignment horizontal="center" vertical="center"/>
    </xf>
    <xf numFmtId="0" fontId="0" fillId="0" borderId="6" xfId="0" applyBorder="1"/>
    <xf numFmtId="4" fontId="19" fillId="0" borderId="6" xfId="0" applyNumberFormat="1" applyFont="1" applyBorder="1"/>
    <xf numFmtId="0" fontId="19" fillId="0" borderId="6" xfId="0" applyFont="1" applyBorder="1"/>
    <xf numFmtId="0" fontId="19" fillId="0" borderId="14" xfId="0" applyFont="1" applyBorder="1"/>
    <xf numFmtId="0" fontId="18" fillId="2" borderId="6" xfId="0" applyFont="1" applyFill="1" applyBorder="1" applyAlignment="1">
      <alignment horizontal="left" vertical="center" wrapText="1"/>
    </xf>
    <xf numFmtId="49" fontId="18" fillId="2" borderId="6" xfId="0" applyNumberFormat="1" applyFont="1" applyFill="1" applyBorder="1" applyAlignment="1">
      <alignment horizontal="left" vertical="center" wrapText="1"/>
    </xf>
    <xf numFmtId="4" fontId="15" fillId="0" borderId="6" xfId="0" applyNumberFormat="1" applyFont="1" applyBorder="1" applyAlignment="1">
      <alignment horizontal="right"/>
    </xf>
    <xf numFmtId="4" fontId="15" fillId="0" borderId="6" xfId="0" applyNumberFormat="1" applyFont="1" applyBorder="1"/>
    <xf numFmtId="4" fontId="15" fillId="0" borderId="14" xfId="0" applyNumberFormat="1" applyFont="1" applyBorder="1"/>
    <xf numFmtId="49" fontId="13" fillId="7" borderId="19" xfId="0" applyNumberFormat="1" applyFont="1" applyFill="1" applyBorder="1" applyAlignment="1">
      <alignment horizontal="center" vertical="center"/>
    </xf>
    <xf numFmtId="0" fontId="13" fillId="7" borderId="20" xfId="0" applyFont="1" applyFill="1" applyBorder="1" applyAlignment="1">
      <alignment horizontal="left" vertical="center"/>
    </xf>
    <xf numFmtId="49" fontId="13" fillId="7" borderId="20" xfId="0" applyNumberFormat="1" applyFont="1" applyFill="1" applyBorder="1" applyAlignment="1">
      <alignment horizontal="center" vertical="center"/>
    </xf>
    <xf numFmtId="49" fontId="13" fillId="7" borderId="20" xfId="0" applyNumberFormat="1" applyFont="1" applyFill="1" applyBorder="1" applyAlignment="1">
      <alignment horizontal="right" vertical="center"/>
    </xf>
    <xf numFmtId="0" fontId="13" fillId="7" borderId="37" xfId="0" applyFont="1" applyFill="1" applyBorder="1" applyAlignment="1">
      <alignment horizontal="left" vertical="center"/>
    </xf>
    <xf numFmtId="49" fontId="6" fillId="2" borderId="6" xfId="0" applyNumberFormat="1" applyFont="1" applyFill="1" applyBorder="1" applyAlignment="1">
      <alignment horizontal="left" vertical="center" wrapText="1"/>
    </xf>
    <xf numFmtId="166" fontId="5" fillId="0" borderId="6" xfId="0" applyNumberFormat="1" applyFont="1" applyBorder="1" applyAlignment="1">
      <alignment horizontal="left"/>
    </xf>
    <xf numFmtId="49" fontId="5" fillId="2" borderId="6" xfId="0" applyNumberFormat="1" applyFont="1" applyFill="1" applyBorder="1" applyAlignment="1">
      <alignment vertical="center" wrapText="1"/>
    </xf>
    <xf numFmtId="0" fontId="5" fillId="0" borderId="6" xfId="0" applyFont="1" applyBorder="1"/>
    <xf numFmtId="0" fontId="5" fillId="0" borderId="14" xfId="0" applyFont="1" applyBorder="1"/>
    <xf numFmtId="49" fontId="11" fillId="0" borderId="28" xfId="0" applyNumberFormat="1" applyFont="1" applyBorder="1" applyAlignment="1">
      <alignment horizontal="center"/>
    </xf>
    <xf numFmtId="0" fontId="11" fillId="0" borderId="29" xfId="0" applyFont="1" applyBorder="1" applyAlignment="1">
      <alignment horizontal="left"/>
    </xf>
    <xf numFmtId="0" fontId="12" fillId="0" borderId="31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34" xfId="0" applyFont="1" applyBorder="1" applyAlignment="1">
      <alignment horizontal="left"/>
    </xf>
    <xf numFmtId="0" fontId="12" fillId="0" borderId="26" xfId="0" applyFont="1" applyBorder="1" applyAlignment="1">
      <alignment horizontal="left"/>
    </xf>
    <xf numFmtId="4" fontId="8" fillId="0" borderId="6" xfId="0" applyNumberFormat="1" applyFont="1" applyBorder="1"/>
    <xf numFmtId="165" fontId="4" fillId="0" borderId="6" xfId="0" applyNumberFormat="1" applyFont="1" applyBorder="1" applyAlignment="1">
      <alignment horizontal="left"/>
    </xf>
    <xf numFmtId="49" fontId="9" fillId="6" borderId="20" xfId="0" applyNumberFormat="1" applyFont="1" applyFill="1" applyBorder="1" applyAlignment="1">
      <alignment horizontal="left" vertical="center"/>
    </xf>
    <xf numFmtId="0" fontId="0" fillId="6" borderId="20" xfId="0" applyFill="1" applyBorder="1" applyAlignment="1">
      <alignment vertical="center"/>
    </xf>
    <xf numFmtId="3" fontId="9" fillId="4" borderId="20" xfId="0" applyNumberFormat="1" applyFont="1" applyFill="1" applyBorder="1" applyAlignment="1">
      <alignment vertical="center"/>
    </xf>
    <xf numFmtId="0" fontId="0" fillId="4" borderId="20" xfId="0" applyFill="1" applyBorder="1" applyAlignment="1">
      <alignment vertical="center"/>
    </xf>
    <xf numFmtId="0" fontId="0" fillId="4" borderId="21" xfId="0" applyFill="1" applyBorder="1" applyAlignment="1">
      <alignment vertical="center"/>
    </xf>
    <xf numFmtId="0" fontId="5" fillId="2" borderId="6" xfId="0" applyFont="1" applyFill="1" applyBorder="1" applyAlignment="1">
      <alignment horizontal="left" vertical="center"/>
    </xf>
    <xf numFmtId="49" fontId="6" fillId="4" borderId="6" xfId="0" applyNumberFormat="1" applyFont="1" applyFill="1" applyBorder="1" applyAlignment="1">
      <alignment horizontal="left" vertical="top" wrapText="1"/>
    </xf>
    <xf numFmtId="0" fontId="0" fillId="4" borderId="6" xfId="0" applyFill="1" applyBorder="1"/>
    <xf numFmtId="0" fontId="5" fillId="2" borderId="6" xfId="0" applyFont="1" applyFill="1" applyBorder="1" applyAlignment="1">
      <alignment horizontal="left" vertical="center" wrapText="1"/>
    </xf>
    <xf numFmtId="4" fontId="7" fillId="5" borderId="16" xfId="0" applyNumberFormat="1" applyFont="1" applyFill="1" applyBorder="1" applyAlignment="1">
      <alignment vertical="center"/>
    </xf>
    <xf numFmtId="0" fontId="0" fillId="5" borderId="16" xfId="0" applyFill="1" applyBorder="1" applyAlignment="1">
      <alignment vertical="center"/>
    </xf>
    <xf numFmtId="49" fontId="4" fillId="0" borderId="6" xfId="0" applyNumberFormat="1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49" fontId="4" fillId="2" borderId="6" xfId="0" applyNumberFormat="1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/>
    </xf>
    <xf numFmtId="49" fontId="6" fillId="5" borderId="6" xfId="0" applyNumberFormat="1" applyFont="1" applyFill="1" applyBorder="1" applyAlignment="1">
      <alignment horizontal="left" vertical="center" wrapText="1"/>
    </xf>
    <xf numFmtId="0" fontId="0" fillId="5" borderId="6" xfId="0" applyFill="1" applyBorder="1" applyAlignment="1">
      <alignment vertical="center"/>
    </xf>
    <xf numFmtId="49" fontId="2" fillId="3" borderId="47" xfId="0" applyNumberFormat="1" applyFont="1" applyFill="1" applyBorder="1" applyAlignment="1">
      <alignment horizontal="center" vertical="center"/>
    </xf>
    <xf numFmtId="0" fontId="0" fillId="0" borderId="47" xfId="0" applyBorder="1"/>
    <xf numFmtId="49" fontId="4" fillId="2" borderId="47" xfId="0" applyNumberFormat="1" applyFont="1" applyFill="1" applyBorder="1" applyAlignment="1">
      <alignment horizontal="left" vertical="center" wrapText="1"/>
    </xf>
    <xf numFmtId="0" fontId="4" fillId="2" borderId="47" xfId="0" applyFont="1" applyFill="1" applyBorder="1" applyAlignment="1">
      <alignment horizontal="left" vertical="center"/>
    </xf>
    <xf numFmtId="49" fontId="6" fillId="2" borderId="47" xfId="0" applyNumberFormat="1" applyFont="1" applyFill="1" applyBorder="1" applyAlignment="1">
      <alignment horizontal="left" vertical="center" wrapText="1"/>
    </xf>
    <xf numFmtId="0" fontId="5" fillId="0" borderId="47" xfId="0" applyFont="1" applyBorder="1" applyAlignment="1">
      <alignment horizontal="left"/>
    </xf>
    <xf numFmtId="49" fontId="4" fillId="2" borderId="57" xfId="0" applyNumberFormat="1" applyFont="1" applyFill="1" applyBorder="1" applyAlignment="1">
      <alignment horizontal="left" vertical="center" wrapText="1"/>
    </xf>
    <xf numFmtId="0" fontId="4" fillId="0" borderId="57" xfId="0" applyFont="1" applyBorder="1" applyAlignment="1">
      <alignment horizontal="left"/>
    </xf>
    <xf numFmtId="49" fontId="6" fillId="2" borderId="57" xfId="0" applyNumberFormat="1" applyFont="1" applyFill="1" applyBorder="1" applyAlignment="1">
      <alignment horizontal="left" vertical="center" wrapText="1"/>
    </xf>
    <xf numFmtId="0" fontId="0" fillId="0" borderId="57" xfId="0" applyBorder="1"/>
  </cellXfs>
  <cellStyles count="1">
    <cellStyle name="Normální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366FF"/>
      <rgbColor rgb="FFC0C0C0"/>
      <rgbColor rgb="FF969696"/>
      <rgbColor rgb="FFFFFF00"/>
      <rgbColor rgb="FFFFFFCC"/>
      <rgbColor rgb="FFBEBEBE"/>
      <rgbColor rgb="FF464646"/>
      <rgbColor rgb="FFD2D2D2"/>
      <rgbColor rgb="FF960000"/>
      <rgbColor rgb="FF0000FF"/>
      <rgbColor rgb="FF003366"/>
      <rgbColor rgb="FF800000"/>
      <rgbColor rgb="FF50505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285750</xdr:colOff>
      <xdr:row>1</xdr:row>
      <xdr:rowOff>156210</xdr:rowOff>
    </xdr:to>
    <xdr:pic>
      <xdr:nvPicPr>
        <xdr:cNvPr id="2" name="Picture 1" descr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79</xdr:row>
      <xdr:rowOff>0</xdr:rowOff>
    </xdr:from>
    <xdr:to>
      <xdr:col>0</xdr:col>
      <xdr:colOff>285750</xdr:colOff>
      <xdr:row>116</xdr:row>
      <xdr:rowOff>1270</xdr:rowOff>
    </xdr:to>
    <xdr:pic>
      <xdr:nvPicPr>
        <xdr:cNvPr id="4" name="Picture 1" descr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79</xdr:row>
      <xdr:rowOff>0</xdr:rowOff>
    </xdr:from>
    <xdr:to>
      <xdr:col>0</xdr:col>
      <xdr:colOff>285750</xdr:colOff>
      <xdr:row>117</xdr:row>
      <xdr:rowOff>1270</xdr:rowOff>
    </xdr:to>
    <xdr:pic>
      <xdr:nvPicPr>
        <xdr:cNvPr id="6" name="Picture 1" descr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N98"/>
  <sheetViews>
    <sheetView showGridLines="0" topLeftCell="A73" workbookViewId="0"/>
  </sheetViews>
  <sheetFormatPr defaultColWidth="9.1640625" defaultRowHeight="14.45" customHeight="1"/>
  <cols>
    <col min="1" max="1" width="8.1640625" style="1" customWidth="1"/>
    <col min="2" max="2" width="2" style="1" customWidth="1"/>
    <col min="3" max="3" width="4.1640625" style="1" customWidth="1"/>
    <col min="4" max="33" width="2.6640625" style="1" customWidth="1"/>
    <col min="34" max="34" width="3.1640625" style="1" customWidth="1"/>
    <col min="35" max="35" width="31.6640625" style="1" customWidth="1"/>
    <col min="36" max="37" width="2.5" style="1" customWidth="1"/>
    <col min="38" max="38" width="8.1640625" style="1" customWidth="1"/>
    <col min="39" max="39" width="3.1640625" style="1" customWidth="1"/>
    <col min="40" max="40" width="13.1640625" style="1" customWidth="1"/>
    <col min="41" max="41" width="7.5" style="1" customWidth="1"/>
    <col min="42" max="42" width="4.1640625" style="1" customWidth="1"/>
    <col min="43" max="43" width="9.1640625" style="1" hidden="1" customWidth="1"/>
    <col min="44" max="44" width="13.6640625" style="1" customWidth="1"/>
    <col min="45" max="47" width="25.6640625" style="1" customWidth="1"/>
    <col min="48" max="49" width="21.6640625" style="1" customWidth="1"/>
    <col min="50" max="51" width="25" style="1" customWidth="1"/>
    <col min="52" max="52" width="21.6640625" style="1" customWidth="1"/>
    <col min="53" max="53" width="19.1640625" style="1" customWidth="1"/>
    <col min="54" max="54" width="25" style="1" customWidth="1"/>
    <col min="55" max="55" width="21.6640625" style="1" customWidth="1"/>
    <col min="56" max="56" width="19.1640625" style="1" customWidth="1"/>
    <col min="57" max="57" width="66.5" style="1" customWidth="1"/>
    <col min="58" max="70" width="9.1640625" style="1" customWidth="1"/>
    <col min="71" max="91" width="9.1640625" style="1" hidden="1" customWidth="1"/>
    <col min="92" max="93" width="9.1640625" style="1" customWidth="1"/>
    <col min="94" max="16384" width="9.1640625" style="1"/>
  </cols>
  <sheetData>
    <row r="1" spans="1:92" ht="10.15" customHeight="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4"/>
      <c r="BA1" s="5" t="s">
        <v>1</v>
      </c>
      <c r="BB1" s="4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5" t="s">
        <v>2</v>
      </c>
      <c r="BU1" s="5" t="s">
        <v>2</v>
      </c>
      <c r="BV1" s="5" t="s">
        <v>3</v>
      </c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6"/>
    </row>
    <row r="2" spans="1:92" ht="36.950000000000003" customHeight="1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227" t="s">
        <v>4</v>
      </c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10" t="s">
        <v>5</v>
      </c>
      <c r="BT2" s="10" t="s">
        <v>6</v>
      </c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11"/>
    </row>
    <row r="3" spans="1:92" ht="8.1" customHeight="1">
      <c r="A3" s="12"/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5"/>
      <c r="AQ3" s="16"/>
      <c r="AR3" s="17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10" t="s">
        <v>7</v>
      </c>
      <c r="BT3" s="10" t="s">
        <v>8</v>
      </c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11"/>
    </row>
    <row r="4" spans="1:92" ht="24.95" customHeight="1">
      <c r="A4" s="12"/>
      <c r="B4" s="17"/>
      <c r="C4" s="9"/>
      <c r="D4" s="18" t="s">
        <v>9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19"/>
      <c r="AQ4" s="20"/>
      <c r="AR4" s="17"/>
      <c r="AS4" s="21" t="s">
        <v>10</v>
      </c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10" t="s">
        <v>11</v>
      </c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11"/>
    </row>
    <row r="5" spans="1:92" ht="12" customHeight="1">
      <c r="A5" s="12"/>
      <c r="B5" s="17"/>
      <c r="C5" s="9"/>
      <c r="D5" s="22" t="s">
        <v>12</v>
      </c>
      <c r="E5" s="9"/>
      <c r="F5" s="9"/>
      <c r="G5" s="9"/>
      <c r="H5" s="9"/>
      <c r="I5" s="9"/>
      <c r="J5" s="9"/>
      <c r="K5" s="260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9"/>
      <c r="AL5" s="9"/>
      <c r="AM5" s="9"/>
      <c r="AN5" s="9"/>
      <c r="AO5" s="9"/>
      <c r="AP5" s="19"/>
      <c r="AQ5" s="20"/>
      <c r="AR5" s="17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10" t="s">
        <v>5</v>
      </c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11"/>
    </row>
    <row r="6" spans="1:92" ht="36.950000000000003" customHeight="1">
      <c r="A6" s="12"/>
      <c r="B6" s="17"/>
      <c r="C6" s="9"/>
      <c r="D6" s="24" t="s">
        <v>13</v>
      </c>
      <c r="E6" s="9"/>
      <c r="F6" s="9"/>
      <c r="G6" s="9"/>
      <c r="H6" s="9"/>
      <c r="I6" s="9"/>
      <c r="J6" s="9"/>
      <c r="K6" s="261" t="s">
        <v>14</v>
      </c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B6" s="262"/>
      <c r="AC6" s="262"/>
      <c r="AD6" s="262"/>
      <c r="AE6" s="262"/>
      <c r="AF6" s="262"/>
      <c r="AG6" s="262"/>
      <c r="AH6" s="262"/>
      <c r="AI6" s="262"/>
      <c r="AJ6" s="262"/>
      <c r="AK6" s="9"/>
      <c r="AL6" s="9"/>
      <c r="AM6" s="9"/>
      <c r="AN6" s="9"/>
      <c r="AO6" s="9"/>
      <c r="AP6" s="19"/>
      <c r="AQ6" s="20"/>
      <c r="AR6" s="17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10" t="s">
        <v>5</v>
      </c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11"/>
    </row>
    <row r="7" spans="1:92" ht="12" customHeight="1">
      <c r="A7" s="12"/>
      <c r="B7" s="17"/>
      <c r="C7" s="9"/>
      <c r="D7" s="25" t="s">
        <v>15</v>
      </c>
      <c r="E7" s="9"/>
      <c r="F7" s="9"/>
      <c r="G7" s="9"/>
      <c r="H7" s="9"/>
      <c r="I7" s="9"/>
      <c r="J7" s="9"/>
      <c r="K7" s="23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25" t="s">
        <v>16</v>
      </c>
      <c r="AL7" s="9"/>
      <c r="AM7" s="9"/>
      <c r="AN7" s="23"/>
      <c r="AO7" s="9"/>
      <c r="AP7" s="19"/>
      <c r="AQ7" s="20"/>
      <c r="AR7" s="17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10" t="s">
        <v>5</v>
      </c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11"/>
    </row>
    <row r="8" spans="1:92" ht="12" customHeight="1">
      <c r="A8" s="12"/>
      <c r="B8" s="17"/>
      <c r="C8" s="9"/>
      <c r="D8" s="25" t="s">
        <v>17</v>
      </c>
      <c r="E8" s="9"/>
      <c r="F8" s="9"/>
      <c r="G8" s="9"/>
      <c r="H8" s="9"/>
      <c r="I8" s="9"/>
      <c r="J8" s="9"/>
      <c r="K8" s="26" t="s">
        <v>18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25" t="s">
        <v>19</v>
      </c>
      <c r="AL8" s="9"/>
      <c r="AM8" s="9"/>
      <c r="AN8" s="27">
        <v>45560</v>
      </c>
      <c r="AO8" s="9"/>
      <c r="AP8" s="19"/>
      <c r="AQ8" s="20"/>
      <c r="AR8" s="17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10" t="s">
        <v>5</v>
      </c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11"/>
    </row>
    <row r="9" spans="1:92" ht="14.45" customHeight="1">
      <c r="A9" s="12"/>
      <c r="B9" s="17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19"/>
      <c r="AQ9" s="20"/>
      <c r="AR9" s="17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10" t="s">
        <v>5</v>
      </c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11"/>
    </row>
    <row r="10" spans="1:92" ht="12" customHeight="1">
      <c r="A10" s="12"/>
      <c r="B10" s="17"/>
      <c r="C10" s="9"/>
      <c r="D10" s="25" t="s">
        <v>20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25" t="s">
        <v>21</v>
      </c>
      <c r="AL10" s="9"/>
      <c r="AM10" s="9"/>
      <c r="AN10" s="26" t="s">
        <v>22</v>
      </c>
      <c r="AO10" s="9"/>
      <c r="AP10" s="19"/>
      <c r="AQ10" s="20"/>
      <c r="AR10" s="17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10" t="s">
        <v>5</v>
      </c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11"/>
    </row>
    <row r="11" spans="1:92" ht="18.399999999999999" customHeight="1">
      <c r="A11" s="12"/>
      <c r="B11" s="17"/>
      <c r="C11" s="9"/>
      <c r="D11" s="9"/>
      <c r="E11" s="26" t="s">
        <v>23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25" t="s">
        <v>24</v>
      </c>
      <c r="AL11" s="9"/>
      <c r="AM11" s="9"/>
      <c r="AN11" s="23"/>
      <c r="AO11" s="9"/>
      <c r="AP11" s="19"/>
      <c r="AQ11" s="20"/>
      <c r="AR11" s="17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10" t="s">
        <v>5</v>
      </c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11"/>
    </row>
    <row r="12" spans="1:92" ht="8.1" customHeight="1">
      <c r="A12" s="12"/>
      <c r="B12" s="17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19"/>
      <c r="AQ12" s="20"/>
      <c r="AR12" s="17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10" t="s">
        <v>5</v>
      </c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11"/>
    </row>
    <row r="13" spans="1:92" ht="12" customHeight="1">
      <c r="A13" s="12"/>
      <c r="B13" s="17"/>
      <c r="C13" s="9"/>
      <c r="D13" s="25" t="s">
        <v>25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25" t="s">
        <v>21</v>
      </c>
      <c r="AL13" s="9"/>
      <c r="AM13" s="9"/>
      <c r="AN13" s="23"/>
      <c r="AO13" s="9"/>
      <c r="AP13" s="19"/>
      <c r="AQ13" s="20"/>
      <c r="AR13" s="17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10" t="s">
        <v>5</v>
      </c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11"/>
    </row>
    <row r="14" spans="1:92" ht="13.15" customHeight="1">
      <c r="A14" s="12"/>
      <c r="B14" s="17"/>
      <c r="C14" s="9"/>
      <c r="D14" s="9"/>
      <c r="E14" s="23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25" t="s">
        <v>24</v>
      </c>
      <c r="AL14" s="9"/>
      <c r="AM14" s="9"/>
      <c r="AN14" s="23"/>
      <c r="AO14" s="9"/>
      <c r="AP14" s="19"/>
      <c r="AQ14" s="20"/>
      <c r="AR14" s="17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10" t="s">
        <v>5</v>
      </c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11"/>
    </row>
    <row r="15" spans="1:92" ht="8.1" customHeight="1">
      <c r="A15" s="12"/>
      <c r="B15" s="17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19"/>
      <c r="AQ15" s="20"/>
      <c r="AR15" s="17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10" t="s">
        <v>2</v>
      </c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11"/>
    </row>
    <row r="16" spans="1:92" ht="12" customHeight="1">
      <c r="A16" s="12"/>
      <c r="B16" s="17"/>
      <c r="C16" s="9"/>
      <c r="D16" s="25" t="s">
        <v>26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25" t="s">
        <v>21</v>
      </c>
      <c r="AL16" s="9"/>
      <c r="AM16" s="9"/>
      <c r="AN16" s="23"/>
      <c r="AO16" s="9"/>
      <c r="AP16" s="19"/>
      <c r="AQ16" s="20"/>
      <c r="AR16" s="17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10" t="s">
        <v>2</v>
      </c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11"/>
    </row>
    <row r="17" spans="1:92" ht="18.399999999999999" customHeight="1">
      <c r="A17" s="12"/>
      <c r="B17" s="17"/>
      <c r="C17" s="9"/>
      <c r="D17" s="9"/>
      <c r="E17" s="26" t="s">
        <v>27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25" t="s">
        <v>24</v>
      </c>
      <c r="AL17" s="9"/>
      <c r="AM17" s="9"/>
      <c r="AN17" s="23"/>
      <c r="AO17" s="9"/>
      <c r="AP17" s="19"/>
      <c r="AQ17" s="20"/>
      <c r="AR17" s="17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10" t="s">
        <v>28</v>
      </c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11"/>
    </row>
    <row r="18" spans="1:92" ht="8.1" customHeight="1">
      <c r="A18" s="12"/>
      <c r="B18" s="17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19"/>
      <c r="AQ18" s="20"/>
      <c r="AR18" s="17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10" t="s">
        <v>7</v>
      </c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11"/>
    </row>
    <row r="19" spans="1:92" ht="12" customHeight="1">
      <c r="A19" s="12"/>
      <c r="B19" s="17"/>
      <c r="C19" s="9"/>
      <c r="D19" s="25" t="s">
        <v>29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25" t="s">
        <v>21</v>
      </c>
      <c r="AL19" s="9"/>
      <c r="AM19" s="9"/>
      <c r="AN19" s="23"/>
      <c r="AO19" s="9"/>
      <c r="AP19" s="19"/>
      <c r="AQ19" s="20"/>
      <c r="AR19" s="17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10" t="s">
        <v>7</v>
      </c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11"/>
    </row>
    <row r="20" spans="1:92" ht="18.399999999999999" customHeight="1">
      <c r="A20" s="12"/>
      <c r="B20" s="17"/>
      <c r="C20" s="9"/>
      <c r="D20" s="9"/>
      <c r="E20" s="26" t="s">
        <v>30</v>
      </c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25" t="s">
        <v>24</v>
      </c>
      <c r="AL20" s="9"/>
      <c r="AM20" s="9"/>
      <c r="AN20" s="23"/>
      <c r="AO20" s="9"/>
      <c r="AP20" s="19"/>
      <c r="AQ20" s="20"/>
      <c r="AR20" s="17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10" t="s">
        <v>28</v>
      </c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11"/>
    </row>
    <row r="21" spans="1:92" ht="8.1" customHeight="1">
      <c r="A21" s="12"/>
      <c r="B21" s="17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19"/>
      <c r="AQ21" s="20"/>
      <c r="AR21" s="17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11"/>
    </row>
    <row r="22" spans="1:92" ht="12" customHeight="1">
      <c r="A22" s="12"/>
      <c r="B22" s="17"/>
      <c r="C22" s="9"/>
      <c r="D22" s="25" t="s">
        <v>31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19"/>
      <c r="AQ22" s="20"/>
      <c r="AR22" s="17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11"/>
    </row>
    <row r="23" spans="1:92" ht="16.5" customHeight="1">
      <c r="A23" s="12"/>
      <c r="B23" s="17"/>
      <c r="C23" s="9"/>
      <c r="D23" s="9"/>
      <c r="E23" s="263"/>
      <c r="F23" s="263"/>
      <c r="G23" s="263"/>
      <c r="H23" s="263"/>
      <c r="I23" s="263"/>
      <c r="J23" s="263"/>
      <c r="K23" s="263"/>
      <c r="L23" s="263"/>
      <c r="M23" s="263"/>
      <c r="N23" s="263"/>
      <c r="O23" s="263"/>
      <c r="P23" s="263"/>
      <c r="Q23" s="263"/>
      <c r="R23" s="263"/>
      <c r="S23" s="263"/>
      <c r="T23" s="263"/>
      <c r="U23" s="263"/>
      <c r="V23" s="263"/>
      <c r="W23" s="263"/>
      <c r="X23" s="263"/>
      <c r="Y23" s="263"/>
      <c r="Z23" s="263"/>
      <c r="AA23" s="263"/>
      <c r="AB23" s="263"/>
      <c r="AC23" s="263"/>
      <c r="AD23" s="263"/>
      <c r="AE23" s="263"/>
      <c r="AF23" s="263"/>
      <c r="AG23" s="263"/>
      <c r="AH23" s="263"/>
      <c r="AI23" s="263"/>
      <c r="AJ23" s="263"/>
      <c r="AK23" s="263"/>
      <c r="AL23" s="263"/>
      <c r="AM23" s="263"/>
      <c r="AN23" s="263"/>
      <c r="AO23" s="9"/>
      <c r="AP23" s="19"/>
      <c r="AQ23" s="20"/>
      <c r="AR23" s="17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11"/>
    </row>
    <row r="24" spans="1:92" ht="8.1" customHeight="1">
      <c r="A24" s="12"/>
      <c r="B24" s="17"/>
      <c r="C24" s="9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19"/>
      <c r="AQ24" s="20"/>
      <c r="AR24" s="17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11"/>
    </row>
    <row r="25" spans="1:92" ht="8.1" customHeight="1">
      <c r="A25" s="12"/>
      <c r="B25" s="17"/>
      <c r="C25" s="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19"/>
      <c r="AQ25" s="20"/>
      <c r="AR25" s="17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11"/>
    </row>
    <row r="26" spans="1:92" ht="25.9" customHeight="1">
      <c r="A26" s="12"/>
      <c r="B26" s="17"/>
      <c r="C26" s="9"/>
      <c r="D26" s="30" t="s">
        <v>32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64">
        <f>'1) Střecha A'!J130+'2) Střecha B'!J131</f>
        <v>0</v>
      </c>
      <c r="AL26" s="265"/>
      <c r="AM26" s="265"/>
      <c r="AN26" s="265"/>
      <c r="AO26" s="265"/>
      <c r="AP26" s="19"/>
      <c r="AQ26" s="20"/>
      <c r="AR26" s="17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11"/>
    </row>
    <row r="27" spans="1:92" ht="8.1" customHeight="1">
      <c r="A27" s="12"/>
      <c r="B27" s="17"/>
      <c r="C27" s="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19"/>
      <c r="AQ27" s="20"/>
      <c r="AR27" s="17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11"/>
    </row>
    <row r="28" spans="1:92" ht="13.15" customHeight="1">
      <c r="A28" s="12"/>
      <c r="B28" s="17"/>
      <c r="C28" s="9"/>
      <c r="D28" s="9"/>
      <c r="E28" s="9"/>
      <c r="F28" s="9"/>
      <c r="G28" s="9"/>
      <c r="H28" s="9"/>
      <c r="I28" s="9"/>
      <c r="J28" s="9"/>
      <c r="K28" s="9"/>
      <c r="L28" s="266" t="s">
        <v>33</v>
      </c>
      <c r="M28" s="267"/>
      <c r="N28" s="267"/>
      <c r="O28" s="267"/>
      <c r="P28" s="267"/>
      <c r="Q28" s="9"/>
      <c r="R28" s="9"/>
      <c r="S28" s="9"/>
      <c r="T28" s="9"/>
      <c r="U28" s="9"/>
      <c r="V28" s="9"/>
      <c r="W28" s="266" t="s">
        <v>34</v>
      </c>
      <c r="X28" s="267"/>
      <c r="Y28" s="267"/>
      <c r="Z28" s="267"/>
      <c r="AA28" s="267"/>
      <c r="AB28" s="267"/>
      <c r="AC28" s="267"/>
      <c r="AD28" s="267"/>
      <c r="AE28" s="267"/>
      <c r="AF28" s="9"/>
      <c r="AG28" s="9"/>
      <c r="AH28" s="9"/>
      <c r="AI28" s="9"/>
      <c r="AJ28" s="9"/>
      <c r="AK28" s="266" t="s">
        <v>35</v>
      </c>
      <c r="AL28" s="267"/>
      <c r="AM28" s="267"/>
      <c r="AN28" s="267"/>
      <c r="AO28" s="267"/>
      <c r="AP28" s="19"/>
      <c r="AQ28" s="20"/>
      <c r="AR28" s="17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11"/>
    </row>
    <row r="29" spans="1:92" ht="14.45" customHeight="1">
      <c r="A29" s="12"/>
      <c r="B29" s="17"/>
      <c r="C29" s="9"/>
      <c r="D29" s="31" t="s">
        <v>36</v>
      </c>
      <c r="E29" s="9"/>
      <c r="F29" s="31" t="s">
        <v>37</v>
      </c>
      <c r="G29" s="9"/>
      <c r="H29" s="9"/>
      <c r="I29" s="9"/>
      <c r="J29" s="9"/>
      <c r="K29" s="9"/>
      <c r="L29" s="254">
        <v>0.21</v>
      </c>
      <c r="M29" s="228"/>
      <c r="N29" s="228"/>
      <c r="O29" s="228"/>
      <c r="P29" s="228"/>
      <c r="Q29" s="9"/>
      <c r="R29" s="9"/>
      <c r="S29" s="9"/>
      <c r="T29" s="9"/>
      <c r="U29" s="9"/>
      <c r="V29" s="9"/>
      <c r="W29" s="253">
        <f>AK26</f>
        <v>0</v>
      </c>
      <c r="X29" s="228"/>
      <c r="Y29" s="228"/>
      <c r="Z29" s="228"/>
      <c r="AA29" s="228"/>
      <c r="AB29" s="228"/>
      <c r="AC29" s="228"/>
      <c r="AD29" s="228"/>
      <c r="AE29" s="228"/>
      <c r="AF29" s="9"/>
      <c r="AG29" s="9"/>
      <c r="AH29" s="9"/>
      <c r="AI29" s="9"/>
      <c r="AJ29" s="9"/>
      <c r="AK29" s="253">
        <f>W29*0.21</f>
        <v>0</v>
      </c>
      <c r="AL29" s="228"/>
      <c r="AM29" s="228"/>
      <c r="AN29" s="228"/>
      <c r="AO29" s="228"/>
      <c r="AP29" s="19"/>
      <c r="AQ29" s="20"/>
      <c r="AR29" s="17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11"/>
    </row>
    <row r="30" spans="1:92" ht="14.45" customHeight="1">
      <c r="A30" s="12"/>
      <c r="B30" s="17"/>
      <c r="C30" s="9"/>
      <c r="D30" s="9"/>
      <c r="E30" s="9"/>
      <c r="F30" s="31" t="s">
        <v>38</v>
      </c>
      <c r="G30" s="9"/>
      <c r="H30" s="9"/>
      <c r="I30" s="9"/>
      <c r="J30" s="9"/>
      <c r="K30" s="9"/>
      <c r="L30" s="254">
        <v>0.12</v>
      </c>
      <c r="M30" s="228"/>
      <c r="N30" s="228"/>
      <c r="O30" s="228"/>
      <c r="P30" s="228"/>
      <c r="Q30" s="9"/>
      <c r="R30" s="9"/>
      <c r="S30" s="9"/>
      <c r="T30" s="9"/>
      <c r="U30" s="9"/>
      <c r="V30" s="9"/>
      <c r="W30" s="253">
        <f>ROUND(BA94,1)</f>
        <v>0</v>
      </c>
      <c r="X30" s="228"/>
      <c r="Y30" s="228"/>
      <c r="Z30" s="228"/>
      <c r="AA30" s="228"/>
      <c r="AB30" s="228"/>
      <c r="AC30" s="228"/>
      <c r="AD30" s="228"/>
      <c r="AE30" s="228"/>
      <c r="AF30" s="9"/>
      <c r="AG30" s="9"/>
      <c r="AH30" s="9"/>
      <c r="AI30" s="9"/>
      <c r="AJ30" s="9"/>
      <c r="AK30" s="253">
        <f>ROUND(AW94,1)</f>
        <v>0</v>
      </c>
      <c r="AL30" s="228"/>
      <c r="AM30" s="228"/>
      <c r="AN30" s="228"/>
      <c r="AO30" s="228"/>
      <c r="AP30" s="19"/>
      <c r="AQ30" s="20"/>
      <c r="AR30" s="17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11"/>
    </row>
    <row r="31" spans="1:92" ht="14.45" hidden="1" customHeight="1">
      <c r="A31" s="12"/>
      <c r="B31" s="17"/>
      <c r="C31" s="9"/>
      <c r="D31" s="9"/>
      <c r="E31" s="9"/>
      <c r="F31" s="31" t="s">
        <v>39</v>
      </c>
      <c r="G31" s="9"/>
      <c r="H31" s="9"/>
      <c r="I31" s="9"/>
      <c r="J31" s="9"/>
      <c r="K31" s="9"/>
      <c r="L31" s="254">
        <v>0.21</v>
      </c>
      <c r="M31" s="228"/>
      <c r="N31" s="228"/>
      <c r="O31" s="228"/>
      <c r="P31" s="228"/>
      <c r="Q31" s="9"/>
      <c r="R31" s="9"/>
      <c r="S31" s="9"/>
      <c r="T31" s="9"/>
      <c r="U31" s="9"/>
      <c r="V31" s="9"/>
      <c r="W31" s="253">
        <f>ROUND(BB94,1)</f>
        <v>0</v>
      </c>
      <c r="X31" s="228"/>
      <c r="Y31" s="228"/>
      <c r="Z31" s="228"/>
      <c r="AA31" s="228"/>
      <c r="AB31" s="228"/>
      <c r="AC31" s="228"/>
      <c r="AD31" s="228"/>
      <c r="AE31" s="228"/>
      <c r="AF31" s="9"/>
      <c r="AG31" s="9"/>
      <c r="AH31" s="9"/>
      <c r="AI31" s="9"/>
      <c r="AJ31" s="9"/>
      <c r="AK31" s="253">
        <v>0</v>
      </c>
      <c r="AL31" s="228"/>
      <c r="AM31" s="228"/>
      <c r="AN31" s="228"/>
      <c r="AO31" s="228"/>
      <c r="AP31" s="19"/>
      <c r="AQ31" s="20"/>
      <c r="AR31" s="17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11"/>
    </row>
    <row r="32" spans="1:92" ht="14.45" hidden="1" customHeight="1">
      <c r="A32" s="12"/>
      <c r="B32" s="17"/>
      <c r="C32" s="9"/>
      <c r="D32" s="9"/>
      <c r="E32" s="9"/>
      <c r="F32" s="31" t="s">
        <v>40</v>
      </c>
      <c r="G32" s="9"/>
      <c r="H32" s="9"/>
      <c r="I32" s="9"/>
      <c r="J32" s="9"/>
      <c r="K32" s="9"/>
      <c r="L32" s="254">
        <v>0.12</v>
      </c>
      <c r="M32" s="228"/>
      <c r="N32" s="228"/>
      <c r="O32" s="228"/>
      <c r="P32" s="228"/>
      <c r="Q32" s="9"/>
      <c r="R32" s="9"/>
      <c r="S32" s="9"/>
      <c r="T32" s="9"/>
      <c r="U32" s="9"/>
      <c r="V32" s="9"/>
      <c r="W32" s="253">
        <f>ROUND(BC94,1)</f>
        <v>0</v>
      </c>
      <c r="X32" s="228"/>
      <c r="Y32" s="228"/>
      <c r="Z32" s="228"/>
      <c r="AA32" s="228"/>
      <c r="AB32" s="228"/>
      <c r="AC32" s="228"/>
      <c r="AD32" s="228"/>
      <c r="AE32" s="228"/>
      <c r="AF32" s="9"/>
      <c r="AG32" s="9"/>
      <c r="AH32" s="9"/>
      <c r="AI32" s="9"/>
      <c r="AJ32" s="9"/>
      <c r="AK32" s="253">
        <v>0</v>
      </c>
      <c r="AL32" s="228"/>
      <c r="AM32" s="228"/>
      <c r="AN32" s="228"/>
      <c r="AO32" s="228"/>
      <c r="AP32" s="19"/>
      <c r="AQ32" s="20"/>
      <c r="AR32" s="17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11"/>
    </row>
    <row r="33" spans="1:92" ht="14.45" hidden="1" customHeight="1">
      <c r="A33" s="12"/>
      <c r="B33" s="17"/>
      <c r="C33" s="9"/>
      <c r="D33" s="9"/>
      <c r="E33" s="9"/>
      <c r="F33" s="31" t="s">
        <v>41</v>
      </c>
      <c r="G33" s="9"/>
      <c r="H33" s="9"/>
      <c r="I33" s="9"/>
      <c r="J33" s="9"/>
      <c r="K33" s="9"/>
      <c r="L33" s="254">
        <v>0</v>
      </c>
      <c r="M33" s="228"/>
      <c r="N33" s="228"/>
      <c r="O33" s="228"/>
      <c r="P33" s="228"/>
      <c r="Q33" s="9"/>
      <c r="R33" s="9"/>
      <c r="S33" s="9"/>
      <c r="T33" s="9"/>
      <c r="U33" s="9"/>
      <c r="V33" s="9"/>
      <c r="W33" s="253">
        <f>ROUND(BD94,1)</f>
        <v>0</v>
      </c>
      <c r="X33" s="228"/>
      <c r="Y33" s="228"/>
      <c r="Z33" s="228"/>
      <c r="AA33" s="228"/>
      <c r="AB33" s="228"/>
      <c r="AC33" s="228"/>
      <c r="AD33" s="228"/>
      <c r="AE33" s="228"/>
      <c r="AF33" s="9"/>
      <c r="AG33" s="9"/>
      <c r="AH33" s="9"/>
      <c r="AI33" s="9"/>
      <c r="AJ33" s="9"/>
      <c r="AK33" s="253">
        <v>0</v>
      </c>
      <c r="AL33" s="228"/>
      <c r="AM33" s="228"/>
      <c r="AN33" s="228"/>
      <c r="AO33" s="228"/>
      <c r="AP33" s="19"/>
      <c r="AQ33" s="20"/>
      <c r="AR33" s="17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11"/>
    </row>
    <row r="34" spans="1:92" ht="8.1" customHeight="1">
      <c r="A34" s="12"/>
      <c r="B34" s="17"/>
      <c r="C34" s="9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19"/>
      <c r="AQ34" s="20"/>
      <c r="AR34" s="17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11"/>
    </row>
    <row r="35" spans="1:92" ht="25.9" customHeight="1">
      <c r="A35" s="12"/>
      <c r="B35" s="17"/>
      <c r="C35" s="32"/>
      <c r="D35" s="33" t="s">
        <v>42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43</v>
      </c>
      <c r="U35" s="34"/>
      <c r="V35" s="34"/>
      <c r="W35" s="34"/>
      <c r="X35" s="255" t="s">
        <v>44</v>
      </c>
      <c r="Y35" s="256"/>
      <c r="Z35" s="256"/>
      <c r="AA35" s="256"/>
      <c r="AB35" s="256"/>
      <c r="AC35" s="34"/>
      <c r="AD35" s="34"/>
      <c r="AE35" s="34"/>
      <c r="AF35" s="34"/>
      <c r="AG35" s="34"/>
      <c r="AH35" s="34"/>
      <c r="AI35" s="34"/>
      <c r="AJ35" s="34"/>
      <c r="AK35" s="257">
        <f>SUM(AK26:AK33)</f>
        <v>0</v>
      </c>
      <c r="AL35" s="258"/>
      <c r="AM35" s="258"/>
      <c r="AN35" s="258"/>
      <c r="AO35" s="259"/>
      <c r="AP35" s="36"/>
      <c r="AQ35" s="37"/>
      <c r="AR35" s="17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11"/>
    </row>
    <row r="36" spans="1:92" ht="8.1" customHeight="1">
      <c r="A36" s="12"/>
      <c r="B36" s="17"/>
      <c r="C36" s="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19"/>
      <c r="AQ36" s="20"/>
      <c r="AR36" s="17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11"/>
    </row>
    <row r="37" spans="1:92" ht="14.45" customHeight="1">
      <c r="A37" s="12"/>
      <c r="B37" s="17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19"/>
      <c r="AQ37" s="20"/>
      <c r="AR37" s="17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11"/>
    </row>
    <row r="38" spans="1:92" ht="14.45" customHeight="1">
      <c r="A38" s="12"/>
      <c r="B38" s="17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19"/>
      <c r="AQ38" s="20"/>
      <c r="AR38" s="17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11"/>
    </row>
    <row r="39" spans="1:92" ht="14.45" customHeight="1">
      <c r="A39" s="12"/>
      <c r="B39" s="17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19"/>
      <c r="AQ39" s="20"/>
      <c r="AR39" s="17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11"/>
    </row>
    <row r="40" spans="1:92" ht="14.45" customHeight="1">
      <c r="A40" s="12"/>
      <c r="B40" s="17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19"/>
      <c r="AQ40" s="20"/>
      <c r="AR40" s="17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11"/>
    </row>
    <row r="41" spans="1:92" ht="14.45" customHeight="1">
      <c r="A41" s="12"/>
      <c r="B41" s="17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19"/>
      <c r="AQ41" s="20"/>
      <c r="AR41" s="17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11"/>
    </row>
    <row r="42" spans="1:92" ht="14.45" customHeight="1">
      <c r="A42" s="12"/>
      <c r="B42" s="17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19"/>
      <c r="AQ42" s="20"/>
      <c r="AR42" s="17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11"/>
    </row>
    <row r="43" spans="1:92" ht="14.45" customHeight="1">
      <c r="A43" s="12"/>
      <c r="B43" s="17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19"/>
      <c r="AQ43" s="20"/>
      <c r="AR43" s="17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11"/>
    </row>
    <row r="44" spans="1:92" ht="14.45" customHeight="1">
      <c r="A44" s="12"/>
      <c r="B44" s="17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19"/>
      <c r="AQ44" s="20"/>
      <c r="AR44" s="17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11"/>
    </row>
    <row r="45" spans="1:92" ht="14.45" customHeight="1">
      <c r="A45" s="12"/>
      <c r="B45" s="17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19"/>
      <c r="AQ45" s="20"/>
      <c r="AR45" s="17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11"/>
    </row>
    <row r="46" spans="1:92" ht="14.45" customHeight="1">
      <c r="A46" s="12"/>
      <c r="B46" s="17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19"/>
      <c r="AQ46" s="20"/>
      <c r="AR46" s="17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11"/>
    </row>
    <row r="47" spans="1:92" ht="14.45" customHeight="1">
      <c r="A47" s="12"/>
      <c r="B47" s="17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19"/>
      <c r="AQ47" s="20"/>
      <c r="AR47" s="17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11"/>
    </row>
    <row r="48" spans="1:92" ht="14.45" customHeight="1">
      <c r="A48" s="12"/>
      <c r="B48" s="17"/>
      <c r="C48" s="9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19"/>
      <c r="AQ48" s="20"/>
      <c r="AR48" s="17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11"/>
    </row>
    <row r="49" spans="1:92" ht="14.45" customHeight="1">
      <c r="A49" s="12"/>
      <c r="B49" s="17"/>
      <c r="C49" s="9"/>
      <c r="D49" s="38" t="s">
        <v>45</v>
      </c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38" t="s">
        <v>46</v>
      </c>
      <c r="AI49" s="29"/>
      <c r="AJ49" s="29"/>
      <c r="AK49" s="29"/>
      <c r="AL49" s="29"/>
      <c r="AM49" s="29"/>
      <c r="AN49" s="29"/>
      <c r="AO49" s="29"/>
      <c r="AP49" s="19"/>
      <c r="AQ49" s="20"/>
      <c r="AR49" s="17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11"/>
    </row>
    <row r="50" spans="1:92" ht="10.15" customHeight="1">
      <c r="A50" s="12"/>
      <c r="B50" s="17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19"/>
      <c r="AQ50" s="20"/>
      <c r="AR50" s="17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11"/>
    </row>
    <row r="51" spans="1:92" ht="10.15" customHeight="1">
      <c r="A51" s="12"/>
      <c r="B51" s="17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19"/>
      <c r="AQ51" s="20"/>
      <c r="AR51" s="17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11"/>
    </row>
    <row r="52" spans="1:92" ht="10.15" customHeight="1">
      <c r="A52" s="12"/>
      <c r="B52" s="17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19"/>
      <c r="AQ52" s="20"/>
      <c r="AR52" s="17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11"/>
    </row>
    <row r="53" spans="1:92" ht="10.15" customHeight="1">
      <c r="A53" s="12"/>
      <c r="B53" s="17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19"/>
      <c r="AQ53" s="20"/>
      <c r="AR53" s="17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11"/>
    </row>
    <row r="54" spans="1:92" ht="10.15" customHeight="1">
      <c r="A54" s="12"/>
      <c r="B54" s="17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19"/>
      <c r="AQ54" s="20"/>
      <c r="AR54" s="17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11"/>
    </row>
    <row r="55" spans="1:92" ht="10.15" customHeight="1">
      <c r="A55" s="12"/>
      <c r="B55" s="17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19"/>
      <c r="AQ55" s="20"/>
      <c r="AR55" s="17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11"/>
    </row>
    <row r="56" spans="1:92" ht="10.15" customHeight="1">
      <c r="A56" s="12"/>
      <c r="B56" s="17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19"/>
      <c r="AQ56" s="20"/>
      <c r="AR56" s="17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11"/>
    </row>
    <row r="57" spans="1:92" ht="10.15" customHeight="1">
      <c r="A57" s="12"/>
      <c r="B57" s="17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19"/>
      <c r="AQ57" s="20"/>
      <c r="AR57" s="17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11"/>
    </row>
    <row r="58" spans="1:92" ht="10.15" customHeight="1">
      <c r="A58" s="12"/>
      <c r="B58" s="17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19"/>
      <c r="AQ58" s="20"/>
      <c r="AR58" s="17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11"/>
    </row>
    <row r="59" spans="1:92" ht="10.15" customHeight="1">
      <c r="A59" s="12"/>
      <c r="B59" s="17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19"/>
      <c r="AQ59" s="20"/>
      <c r="AR59" s="17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11"/>
    </row>
    <row r="60" spans="1:92" ht="13.15" customHeight="1">
      <c r="A60" s="12"/>
      <c r="B60" s="17"/>
      <c r="C60" s="9"/>
      <c r="D60" s="39" t="s">
        <v>47</v>
      </c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39" t="s">
        <v>48</v>
      </c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39" t="s">
        <v>47</v>
      </c>
      <c r="AI60" s="28"/>
      <c r="AJ60" s="28"/>
      <c r="AK60" s="28"/>
      <c r="AL60" s="28"/>
      <c r="AM60" s="39" t="s">
        <v>48</v>
      </c>
      <c r="AN60" s="28"/>
      <c r="AO60" s="28"/>
      <c r="AP60" s="19"/>
      <c r="AQ60" s="20"/>
      <c r="AR60" s="17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11"/>
    </row>
    <row r="61" spans="1:92" ht="10.15" customHeight="1">
      <c r="A61" s="12"/>
      <c r="B61" s="17"/>
      <c r="C61" s="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19"/>
      <c r="AQ61" s="20"/>
      <c r="AR61" s="17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11"/>
    </row>
    <row r="62" spans="1:92" ht="10.15" customHeight="1">
      <c r="A62" s="12"/>
      <c r="B62" s="17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19"/>
      <c r="AQ62" s="20"/>
      <c r="AR62" s="17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11"/>
    </row>
    <row r="63" spans="1:92" ht="10.15" customHeight="1">
      <c r="A63" s="12"/>
      <c r="B63" s="17"/>
      <c r="C63" s="9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19"/>
      <c r="AQ63" s="20"/>
      <c r="AR63" s="17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11"/>
    </row>
    <row r="64" spans="1:92" ht="13.15" customHeight="1">
      <c r="A64" s="12"/>
      <c r="B64" s="17"/>
      <c r="C64" s="9"/>
      <c r="D64" s="38" t="s">
        <v>49</v>
      </c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38" t="s">
        <v>50</v>
      </c>
      <c r="AI64" s="29"/>
      <c r="AJ64" s="29"/>
      <c r="AK64" s="29"/>
      <c r="AL64" s="29"/>
      <c r="AM64" s="29"/>
      <c r="AN64" s="29"/>
      <c r="AO64" s="29"/>
      <c r="AP64" s="19"/>
      <c r="AQ64" s="20"/>
      <c r="AR64" s="17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11"/>
    </row>
    <row r="65" spans="1:92" ht="10.15" customHeight="1">
      <c r="A65" s="12"/>
      <c r="B65" s="17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19"/>
      <c r="AQ65" s="20"/>
      <c r="AR65" s="17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11"/>
    </row>
    <row r="66" spans="1:92" ht="10.15" customHeight="1">
      <c r="A66" s="12"/>
      <c r="B66" s="17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19"/>
      <c r="AQ66" s="20"/>
      <c r="AR66" s="17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11"/>
    </row>
    <row r="67" spans="1:92" ht="10.15" customHeight="1">
      <c r="A67" s="12"/>
      <c r="B67" s="17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19"/>
      <c r="AQ67" s="20"/>
      <c r="AR67" s="17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11"/>
    </row>
    <row r="68" spans="1:92" ht="10.15" customHeight="1">
      <c r="A68" s="12"/>
      <c r="B68" s="17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19"/>
      <c r="AQ68" s="20"/>
      <c r="AR68" s="17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11"/>
    </row>
    <row r="69" spans="1:92" ht="10.15" customHeight="1">
      <c r="A69" s="12"/>
      <c r="B69" s="17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19"/>
      <c r="AQ69" s="20"/>
      <c r="AR69" s="17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11"/>
    </row>
    <row r="70" spans="1:92" ht="10.15" customHeight="1">
      <c r="A70" s="12"/>
      <c r="B70" s="17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19"/>
      <c r="AQ70" s="20"/>
      <c r="AR70" s="17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11"/>
    </row>
    <row r="71" spans="1:92" ht="10.15" customHeight="1">
      <c r="A71" s="12"/>
      <c r="B71" s="17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19"/>
      <c r="AQ71" s="20"/>
      <c r="AR71" s="17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11"/>
    </row>
    <row r="72" spans="1:92" ht="10.15" customHeight="1">
      <c r="A72" s="12"/>
      <c r="B72" s="17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19"/>
      <c r="AQ72" s="20"/>
      <c r="AR72" s="17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11"/>
    </row>
    <row r="73" spans="1:92" ht="10.15" customHeight="1">
      <c r="A73" s="12"/>
      <c r="B73" s="17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19"/>
      <c r="AQ73" s="20"/>
      <c r="AR73" s="17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11"/>
    </row>
    <row r="74" spans="1:92" ht="10.15" customHeight="1">
      <c r="A74" s="12"/>
      <c r="B74" s="17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19"/>
      <c r="AQ74" s="20"/>
      <c r="AR74" s="17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11"/>
    </row>
    <row r="75" spans="1:92" ht="13.15" customHeight="1">
      <c r="A75" s="12"/>
      <c r="B75" s="17"/>
      <c r="C75" s="9"/>
      <c r="D75" s="39" t="s">
        <v>47</v>
      </c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39" t="s">
        <v>48</v>
      </c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39" t="s">
        <v>47</v>
      </c>
      <c r="AI75" s="28"/>
      <c r="AJ75" s="28"/>
      <c r="AK75" s="28"/>
      <c r="AL75" s="28"/>
      <c r="AM75" s="39" t="s">
        <v>48</v>
      </c>
      <c r="AN75" s="28"/>
      <c r="AO75" s="28"/>
      <c r="AP75" s="19"/>
      <c r="AQ75" s="20"/>
      <c r="AR75" s="17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11"/>
    </row>
    <row r="76" spans="1:92" ht="10.15" customHeight="1">
      <c r="A76" s="12"/>
      <c r="B76" s="17"/>
      <c r="C76" s="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19"/>
      <c r="AQ76" s="20"/>
      <c r="AR76" s="17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11"/>
    </row>
    <row r="77" spans="1:92" ht="8.1" customHeight="1">
      <c r="A77" s="12"/>
      <c r="B77" s="40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41"/>
      <c r="AQ77" s="42"/>
      <c r="AR77" s="17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11"/>
    </row>
    <row r="78" spans="1:92" ht="14.45" customHeight="1">
      <c r="A78" s="7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11"/>
    </row>
    <row r="79" spans="1:92" ht="14.45" customHeight="1">
      <c r="A79" s="7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11"/>
    </row>
    <row r="80" spans="1:92" ht="14.45" customHeight="1">
      <c r="A80" s="7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11"/>
    </row>
    <row r="81" spans="1:92" ht="8.1" customHeight="1">
      <c r="A81" s="12"/>
      <c r="B81" s="13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5"/>
      <c r="AQ81" s="16"/>
      <c r="AR81" s="17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11"/>
    </row>
    <row r="82" spans="1:92" ht="24.95" customHeight="1">
      <c r="A82" s="12"/>
      <c r="B82" s="17"/>
      <c r="C82" s="43" t="s">
        <v>51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19"/>
      <c r="AQ82" s="20"/>
      <c r="AR82" s="17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11"/>
    </row>
    <row r="83" spans="1:92" ht="8.1" customHeight="1">
      <c r="A83" s="12"/>
      <c r="B83" s="17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19"/>
      <c r="AQ83" s="20"/>
      <c r="AR83" s="17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11"/>
    </row>
    <row r="84" spans="1:92" ht="12" customHeight="1">
      <c r="A84" s="12"/>
      <c r="B84" s="17"/>
      <c r="C84" s="31" t="s">
        <v>12</v>
      </c>
      <c r="D84" s="9"/>
      <c r="E84" s="9"/>
      <c r="F84" s="9"/>
      <c r="G84" s="9"/>
      <c r="H84" s="9"/>
      <c r="I84" s="9"/>
      <c r="J84" s="9"/>
      <c r="K84" s="9"/>
      <c r="L84" s="44">
        <f>K5</f>
        <v>0</v>
      </c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19"/>
      <c r="AQ84" s="20"/>
      <c r="AR84" s="17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11"/>
    </row>
    <row r="85" spans="1:92" ht="36.950000000000003" customHeight="1">
      <c r="A85" s="12"/>
      <c r="B85" s="17"/>
      <c r="C85" s="45" t="s">
        <v>13</v>
      </c>
      <c r="D85" s="9"/>
      <c r="E85" s="9"/>
      <c r="F85" s="9"/>
      <c r="G85" s="9"/>
      <c r="H85" s="9"/>
      <c r="I85" s="9"/>
      <c r="J85" s="9"/>
      <c r="K85" s="9"/>
      <c r="L85" s="242" t="str">
        <f>K6</f>
        <v>LDN Rybitví - opravy střech A,B</v>
      </c>
      <c r="M85" s="228"/>
      <c r="N85" s="228"/>
      <c r="O85" s="228"/>
      <c r="P85" s="228"/>
      <c r="Q85" s="228"/>
      <c r="R85" s="228"/>
      <c r="S85" s="228"/>
      <c r="T85" s="228"/>
      <c r="U85" s="228"/>
      <c r="V85" s="228"/>
      <c r="W85" s="228"/>
      <c r="X85" s="228"/>
      <c r="Y85" s="228"/>
      <c r="Z85" s="228"/>
      <c r="AA85" s="228"/>
      <c r="AB85" s="228"/>
      <c r="AC85" s="228"/>
      <c r="AD85" s="228"/>
      <c r="AE85" s="228"/>
      <c r="AF85" s="228"/>
      <c r="AG85" s="228"/>
      <c r="AH85" s="228"/>
      <c r="AI85" s="228"/>
      <c r="AJ85" s="228"/>
      <c r="AK85" s="9"/>
      <c r="AL85" s="9"/>
      <c r="AM85" s="9"/>
      <c r="AN85" s="9"/>
      <c r="AO85" s="9"/>
      <c r="AP85" s="19"/>
      <c r="AQ85" s="20"/>
      <c r="AR85" s="17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11"/>
    </row>
    <row r="86" spans="1:92" ht="8.1" customHeight="1">
      <c r="A86" s="12"/>
      <c r="B86" s="17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19"/>
      <c r="AQ86" s="20"/>
      <c r="AR86" s="17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11"/>
    </row>
    <row r="87" spans="1:92" ht="12" customHeight="1">
      <c r="A87" s="12"/>
      <c r="B87" s="17"/>
      <c r="C87" s="31" t="s">
        <v>17</v>
      </c>
      <c r="D87" s="9"/>
      <c r="E87" s="9"/>
      <c r="F87" s="9"/>
      <c r="G87" s="9"/>
      <c r="H87" s="9"/>
      <c r="I87" s="9"/>
      <c r="J87" s="9"/>
      <c r="K87" s="9"/>
      <c r="L87" s="46" t="str">
        <f>IF(K8="","",K8)</f>
        <v>Rybitví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31" t="s">
        <v>19</v>
      </c>
      <c r="AJ87" s="9"/>
      <c r="AK87" s="9"/>
      <c r="AL87" s="9"/>
      <c r="AM87" s="243">
        <f>IF(AN8="","",AN8)</f>
        <v>45560</v>
      </c>
      <c r="AN87" s="243"/>
      <c r="AO87" s="9"/>
      <c r="AP87" s="19"/>
      <c r="AQ87" s="20"/>
      <c r="AR87" s="17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11"/>
    </row>
    <row r="88" spans="1:92" ht="8.1" customHeight="1">
      <c r="A88" s="12"/>
      <c r="B88" s="17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19"/>
      <c r="AQ88" s="20"/>
      <c r="AR88" s="17"/>
      <c r="AS88" s="47"/>
      <c r="AT88" s="47"/>
      <c r="AU88" s="47"/>
      <c r="AV88" s="47"/>
      <c r="AW88" s="47"/>
      <c r="AX88" s="47"/>
      <c r="AY88" s="47"/>
      <c r="AZ88" s="47"/>
      <c r="BA88" s="47"/>
      <c r="BB88" s="47"/>
      <c r="BC88" s="47"/>
      <c r="BD88" s="47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11"/>
    </row>
    <row r="89" spans="1:92" ht="15.2" customHeight="1">
      <c r="A89" s="12"/>
      <c r="B89" s="17"/>
      <c r="C89" s="31" t="s">
        <v>20</v>
      </c>
      <c r="D89" s="9"/>
      <c r="E89" s="9"/>
      <c r="F89" s="9"/>
      <c r="G89" s="9"/>
      <c r="H89" s="9"/>
      <c r="I89" s="9"/>
      <c r="J89" s="9"/>
      <c r="K89" s="9"/>
      <c r="L89" s="48" t="str">
        <f>IF(E11="","",E11)</f>
        <v>Léčebna dlouhodobě nemocných Rybitví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31" t="s">
        <v>26</v>
      </c>
      <c r="AJ89" s="9"/>
      <c r="AK89" s="9"/>
      <c r="AL89" s="9"/>
      <c r="AM89" s="244" t="s">
        <v>52</v>
      </c>
      <c r="AN89" s="245"/>
      <c r="AO89" s="245"/>
      <c r="AP89" s="246"/>
      <c r="AQ89" s="20"/>
      <c r="AR89" s="50"/>
      <c r="AS89" s="247" t="s">
        <v>53</v>
      </c>
      <c r="AT89" s="248"/>
      <c r="AU89" s="51"/>
      <c r="AV89" s="51"/>
      <c r="AW89" s="51"/>
      <c r="AX89" s="51"/>
      <c r="AY89" s="51"/>
      <c r="AZ89" s="51"/>
      <c r="BA89" s="51"/>
      <c r="BB89" s="51"/>
      <c r="BC89" s="51"/>
      <c r="BD89" s="52"/>
      <c r="BE89" s="53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11"/>
    </row>
    <row r="90" spans="1:92" ht="15.2" customHeight="1">
      <c r="A90" s="12"/>
      <c r="B90" s="17"/>
      <c r="C90" s="31" t="s">
        <v>25</v>
      </c>
      <c r="D90" s="9"/>
      <c r="E90" s="9"/>
      <c r="F90" s="9"/>
      <c r="G90" s="9"/>
      <c r="H90" s="9"/>
      <c r="I90" s="9"/>
      <c r="J90" s="9"/>
      <c r="K90" s="9"/>
      <c r="L90" s="4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31" t="s">
        <v>29</v>
      </c>
      <c r="AJ90" s="9"/>
      <c r="AK90" s="9"/>
      <c r="AL90" s="9"/>
      <c r="AM90" s="244" t="str">
        <f>IF(E20="","",E20)</f>
        <v>Seibert</v>
      </c>
      <c r="AN90" s="245"/>
      <c r="AO90" s="245"/>
      <c r="AP90" s="246"/>
      <c r="AQ90" s="20"/>
      <c r="AR90" s="50"/>
      <c r="AS90" s="249"/>
      <c r="AT90" s="250"/>
      <c r="AU90" s="9"/>
      <c r="AV90" s="9"/>
      <c r="AW90" s="9"/>
      <c r="AX90" s="9"/>
      <c r="AY90" s="9"/>
      <c r="AZ90" s="9"/>
      <c r="BA90" s="9"/>
      <c r="BB90" s="9"/>
      <c r="BC90" s="9"/>
      <c r="BD90" s="54"/>
      <c r="BE90" s="53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11"/>
    </row>
    <row r="91" spans="1:92" ht="10.9" customHeight="1">
      <c r="A91" s="12"/>
      <c r="B91" s="17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55"/>
      <c r="AQ91" s="20"/>
      <c r="AR91" s="50"/>
      <c r="AS91" s="251"/>
      <c r="AT91" s="252"/>
      <c r="AU91" s="47"/>
      <c r="AV91" s="47"/>
      <c r="AW91" s="47"/>
      <c r="AX91" s="47"/>
      <c r="AY91" s="47"/>
      <c r="AZ91" s="47"/>
      <c r="BA91" s="47"/>
      <c r="BB91" s="47"/>
      <c r="BC91" s="47"/>
      <c r="BD91" s="56"/>
      <c r="BE91" s="53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11"/>
    </row>
    <row r="92" spans="1:92" ht="29.25" customHeight="1">
      <c r="A92" s="12"/>
      <c r="B92" s="57"/>
      <c r="C92" s="237" t="s">
        <v>54</v>
      </c>
      <c r="D92" s="238"/>
      <c r="E92" s="238"/>
      <c r="F92" s="238"/>
      <c r="G92" s="238"/>
      <c r="H92" s="58"/>
      <c r="I92" s="239" t="s">
        <v>55</v>
      </c>
      <c r="J92" s="238"/>
      <c r="K92" s="238"/>
      <c r="L92" s="238"/>
      <c r="M92" s="238"/>
      <c r="N92" s="238"/>
      <c r="O92" s="238"/>
      <c r="P92" s="238"/>
      <c r="Q92" s="238"/>
      <c r="R92" s="238"/>
      <c r="S92" s="238"/>
      <c r="T92" s="238"/>
      <c r="U92" s="238"/>
      <c r="V92" s="238"/>
      <c r="W92" s="238"/>
      <c r="X92" s="238"/>
      <c r="Y92" s="238"/>
      <c r="Z92" s="238"/>
      <c r="AA92" s="238"/>
      <c r="AB92" s="238"/>
      <c r="AC92" s="238"/>
      <c r="AD92" s="238"/>
      <c r="AE92" s="238"/>
      <c r="AF92" s="238"/>
      <c r="AG92" s="240" t="s">
        <v>56</v>
      </c>
      <c r="AH92" s="238"/>
      <c r="AI92" s="238"/>
      <c r="AJ92" s="238"/>
      <c r="AK92" s="238"/>
      <c r="AL92" s="238"/>
      <c r="AM92" s="238"/>
      <c r="AN92" s="239" t="s">
        <v>57</v>
      </c>
      <c r="AO92" s="238"/>
      <c r="AP92" s="241"/>
      <c r="AQ92" s="59" t="s">
        <v>58</v>
      </c>
      <c r="AR92" s="50"/>
      <c r="AS92" s="60" t="s">
        <v>59</v>
      </c>
      <c r="AT92" s="61" t="s">
        <v>60</v>
      </c>
      <c r="AU92" s="61" t="s">
        <v>61</v>
      </c>
      <c r="AV92" s="61" t="s">
        <v>62</v>
      </c>
      <c r="AW92" s="61" t="s">
        <v>63</v>
      </c>
      <c r="AX92" s="61" t="s">
        <v>64</v>
      </c>
      <c r="AY92" s="61" t="s">
        <v>65</v>
      </c>
      <c r="AZ92" s="61" t="s">
        <v>66</v>
      </c>
      <c r="BA92" s="61" t="s">
        <v>67</v>
      </c>
      <c r="BB92" s="61" t="s">
        <v>68</v>
      </c>
      <c r="BC92" s="61" t="s">
        <v>69</v>
      </c>
      <c r="BD92" s="62" t="s">
        <v>70</v>
      </c>
      <c r="BE92" s="53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11"/>
    </row>
    <row r="93" spans="1:92" ht="10.9" customHeight="1">
      <c r="A93" s="12"/>
      <c r="B93" s="17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63"/>
      <c r="AQ93" s="20"/>
      <c r="AR93" s="50"/>
      <c r="AS93" s="64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2"/>
      <c r="BE93" s="53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11"/>
    </row>
    <row r="94" spans="1:92" ht="32.450000000000003" customHeight="1">
      <c r="A94" s="12"/>
      <c r="B94" s="17"/>
      <c r="C94" s="65" t="s">
        <v>71</v>
      </c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234">
        <f>ROUND(SUM(AG95:AG96),1)</f>
        <v>0</v>
      </c>
      <c r="AH94" s="234"/>
      <c r="AI94" s="234"/>
      <c r="AJ94" s="234"/>
      <c r="AK94" s="234"/>
      <c r="AL94" s="234"/>
      <c r="AM94" s="234"/>
      <c r="AN94" s="235"/>
      <c r="AO94" s="235"/>
      <c r="AP94" s="236"/>
      <c r="AQ94" s="67"/>
      <c r="AR94" s="50"/>
      <c r="AS94" s="68">
        <f>ROUND(SUM(AS95:AS96),1)</f>
        <v>0</v>
      </c>
      <c r="AT94" s="69">
        <f>ROUND(SUM(AV94:AW94),1)</f>
        <v>837181.1</v>
      </c>
      <c r="AU94" s="70">
        <f>ROUND(SUM(AU95:AU96),5)</f>
        <v>1895.9421</v>
      </c>
      <c r="AV94" s="69">
        <f>ROUND(AZ94*L29,1)</f>
        <v>837181.1</v>
      </c>
      <c r="AW94" s="69">
        <f>ROUND(BA94*L30,1)</f>
        <v>0</v>
      </c>
      <c r="AX94" s="69">
        <f>ROUND(BB94*L29,1)</f>
        <v>0</v>
      </c>
      <c r="AY94" s="69">
        <f>ROUND(BC94*L30,1)</f>
        <v>0</v>
      </c>
      <c r="AZ94" s="69">
        <f>ROUND(SUM(AZ95:AZ96),1)</f>
        <v>3986576.6</v>
      </c>
      <c r="BA94" s="69">
        <f>ROUND(SUM(BA95:BA96),1)</f>
        <v>0</v>
      </c>
      <c r="BB94" s="69">
        <f>ROUND(SUM(BB95:BB96),1)</f>
        <v>0</v>
      </c>
      <c r="BC94" s="69">
        <f>ROUND(SUM(BC95:BC96),1)</f>
        <v>0</v>
      </c>
      <c r="BD94" s="71">
        <f>ROUND(SUM(BD95:BD96),1)</f>
        <v>0</v>
      </c>
      <c r="BE94" s="53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72" t="s">
        <v>72</v>
      </c>
      <c r="BT94" s="72" t="s">
        <v>73</v>
      </c>
      <c r="BU94" s="73" t="s">
        <v>74</v>
      </c>
      <c r="BV94" s="72" t="s">
        <v>75</v>
      </c>
      <c r="BW94" s="72" t="s">
        <v>3</v>
      </c>
      <c r="BX94" s="72" t="s">
        <v>76</v>
      </c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74"/>
      <c r="CM94" s="9"/>
      <c r="CN94" s="11"/>
    </row>
    <row r="95" spans="1:92" ht="16.5" customHeight="1">
      <c r="A95" s="75" t="s">
        <v>77</v>
      </c>
      <c r="B95" s="17"/>
      <c r="C95" s="76"/>
      <c r="D95" s="232"/>
      <c r="E95" s="232"/>
      <c r="F95" s="232"/>
      <c r="G95" s="232"/>
      <c r="H95" s="232"/>
      <c r="I95" s="77"/>
      <c r="J95" s="233" t="s">
        <v>78</v>
      </c>
      <c r="K95" s="232"/>
      <c r="L95" s="232"/>
      <c r="M95" s="232"/>
      <c r="N95" s="232"/>
      <c r="O95" s="232"/>
      <c r="P95" s="232"/>
      <c r="Q95" s="232"/>
      <c r="R95" s="232"/>
      <c r="S95" s="232"/>
      <c r="T95" s="232"/>
      <c r="U95" s="232"/>
      <c r="V95" s="232"/>
      <c r="W95" s="232"/>
      <c r="X95" s="232"/>
      <c r="Y95" s="232"/>
      <c r="Z95" s="232"/>
      <c r="AA95" s="232"/>
      <c r="AB95" s="232"/>
      <c r="AC95" s="232"/>
      <c r="AD95" s="232"/>
      <c r="AE95" s="232"/>
      <c r="AF95" s="232"/>
      <c r="AG95" s="229">
        <f>'1) Střecha A'!J130</f>
        <v>0</v>
      </c>
      <c r="AH95" s="230"/>
      <c r="AI95" s="230"/>
      <c r="AJ95" s="230"/>
      <c r="AK95" s="230"/>
      <c r="AL95" s="230"/>
      <c r="AM95" s="230"/>
      <c r="AN95" s="229"/>
      <c r="AO95" s="230"/>
      <c r="AP95" s="231"/>
      <c r="AQ95" s="78" t="s">
        <v>79</v>
      </c>
      <c r="AR95" s="50"/>
      <c r="AS95" s="79">
        <v>0</v>
      </c>
      <c r="AT95" s="80">
        <f>ROUND(SUM(AV95:AW95),1)</f>
        <v>466003.9</v>
      </c>
      <c r="AU95" s="81">
        <v>1088.2854</v>
      </c>
      <c r="AV95" s="80">
        <v>466003.9</v>
      </c>
      <c r="AW95" s="80">
        <v>0</v>
      </c>
      <c r="AX95" s="80">
        <v>0</v>
      </c>
      <c r="AY95" s="80">
        <v>0</v>
      </c>
      <c r="AZ95" s="80">
        <v>2219066.1</v>
      </c>
      <c r="BA95" s="80">
        <v>0</v>
      </c>
      <c r="BB95" s="80">
        <v>0</v>
      </c>
      <c r="BC95" s="80">
        <v>0</v>
      </c>
      <c r="BD95" s="82">
        <v>0</v>
      </c>
      <c r="BE95" s="53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83" t="s">
        <v>5</v>
      </c>
      <c r="BU95" s="9"/>
      <c r="BV95" s="83" t="s">
        <v>75</v>
      </c>
      <c r="BW95" s="83" t="s">
        <v>80</v>
      </c>
      <c r="BX95" s="83" t="s">
        <v>3</v>
      </c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84"/>
      <c r="CM95" s="83" t="s">
        <v>81</v>
      </c>
      <c r="CN95" s="11"/>
    </row>
    <row r="96" spans="1:92" ht="16.5" customHeight="1">
      <c r="A96" s="75" t="s">
        <v>77</v>
      </c>
      <c r="B96" s="17"/>
      <c r="C96" s="76"/>
      <c r="D96" s="232"/>
      <c r="E96" s="232"/>
      <c r="F96" s="232"/>
      <c r="G96" s="232"/>
      <c r="H96" s="232"/>
      <c r="I96" s="77"/>
      <c r="J96" s="233" t="s">
        <v>82</v>
      </c>
      <c r="K96" s="232"/>
      <c r="L96" s="232"/>
      <c r="M96" s="232"/>
      <c r="N96" s="232"/>
      <c r="O96" s="232"/>
      <c r="P96" s="232"/>
      <c r="Q96" s="232"/>
      <c r="R96" s="232"/>
      <c r="S96" s="232"/>
      <c r="T96" s="232"/>
      <c r="U96" s="232"/>
      <c r="V96" s="232"/>
      <c r="W96" s="232"/>
      <c r="X96" s="232"/>
      <c r="Y96" s="232"/>
      <c r="Z96" s="232"/>
      <c r="AA96" s="232"/>
      <c r="AB96" s="232"/>
      <c r="AC96" s="232"/>
      <c r="AD96" s="232"/>
      <c r="AE96" s="232"/>
      <c r="AF96" s="232"/>
      <c r="AG96" s="229">
        <f>'2) Střecha B'!J131</f>
        <v>0</v>
      </c>
      <c r="AH96" s="230"/>
      <c r="AI96" s="230"/>
      <c r="AJ96" s="230"/>
      <c r="AK96" s="230"/>
      <c r="AL96" s="230"/>
      <c r="AM96" s="230"/>
      <c r="AN96" s="229"/>
      <c r="AO96" s="230"/>
      <c r="AP96" s="231"/>
      <c r="AQ96" s="78" t="s">
        <v>79</v>
      </c>
      <c r="AR96" s="50"/>
      <c r="AS96" s="85">
        <v>0</v>
      </c>
      <c r="AT96" s="86">
        <f>ROUND(SUM(AV96:AW96),1)</f>
        <v>371177.2</v>
      </c>
      <c r="AU96" s="87">
        <v>807.6567</v>
      </c>
      <c r="AV96" s="86">
        <v>371177.2</v>
      </c>
      <c r="AW96" s="86">
        <v>0</v>
      </c>
      <c r="AX96" s="86">
        <v>0</v>
      </c>
      <c r="AY96" s="86">
        <v>0</v>
      </c>
      <c r="AZ96" s="86">
        <v>1767510.5</v>
      </c>
      <c r="BA96" s="86">
        <v>0</v>
      </c>
      <c r="BB96" s="86">
        <v>0</v>
      </c>
      <c r="BC96" s="86">
        <v>0</v>
      </c>
      <c r="BD96" s="88">
        <v>0</v>
      </c>
      <c r="BE96" s="53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83" t="s">
        <v>5</v>
      </c>
      <c r="BU96" s="9"/>
      <c r="BV96" s="83" t="s">
        <v>75</v>
      </c>
      <c r="BW96" s="83" t="s">
        <v>83</v>
      </c>
      <c r="BX96" s="83" t="s">
        <v>3</v>
      </c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84"/>
      <c r="CM96" s="83" t="s">
        <v>81</v>
      </c>
      <c r="CN96" s="11"/>
    </row>
    <row r="97" spans="1:92" ht="30" customHeight="1">
      <c r="A97" s="12"/>
      <c r="B97" s="17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19"/>
      <c r="AQ97" s="20"/>
      <c r="AR97" s="17"/>
      <c r="AS97" s="51"/>
      <c r="AT97" s="51"/>
      <c r="AU97" s="51"/>
      <c r="AV97" s="51"/>
      <c r="AW97" s="51"/>
      <c r="AX97" s="51"/>
      <c r="AY97" s="51"/>
      <c r="AZ97" s="51"/>
      <c r="BA97" s="51"/>
      <c r="BB97" s="51"/>
      <c r="BC97" s="51"/>
      <c r="BD97" s="51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11"/>
    </row>
    <row r="98" spans="1:92" ht="8.1" customHeight="1">
      <c r="A98" s="89"/>
      <c r="B98" s="40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41"/>
      <c r="AQ98" s="42"/>
      <c r="AR98" s="90"/>
      <c r="AS98" s="91"/>
      <c r="AT98" s="91"/>
      <c r="AU98" s="91"/>
      <c r="AV98" s="91"/>
      <c r="AW98" s="91"/>
      <c r="AX98" s="91"/>
      <c r="AY98" s="91"/>
      <c r="AZ98" s="91"/>
      <c r="BA98" s="91"/>
      <c r="BB98" s="91"/>
      <c r="BC98" s="91"/>
      <c r="BD98" s="91"/>
      <c r="BE98" s="91"/>
      <c r="BF98" s="91"/>
      <c r="BG98" s="91"/>
      <c r="BH98" s="91"/>
      <c r="BI98" s="91"/>
      <c r="BJ98" s="91"/>
      <c r="BK98" s="91"/>
      <c r="BL98" s="91"/>
      <c r="BM98" s="91"/>
      <c r="BN98" s="91"/>
      <c r="BO98" s="91"/>
      <c r="BP98" s="91"/>
      <c r="BQ98" s="91"/>
      <c r="BR98" s="91"/>
      <c r="BS98" s="91"/>
      <c r="BT98" s="91"/>
      <c r="BU98" s="91"/>
      <c r="BV98" s="91"/>
      <c r="BW98" s="91"/>
      <c r="BX98" s="91"/>
      <c r="BY98" s="91"/>
      <c r="BZ98" s="91"/>
      <c r="CA98" s="91"/>
      <c r="CB98" s="91"/>
      <c r="CC98" s="91"/>
      <c r="CD98" s="91"/>
      <c r="CE98" s="91"/>
      <c r="CF98" s="91"/>
      <c r="CG98" s="91"/>
      <c r="CH98" s="91"/>
      <c r="CI98" s="91"/>
      <c r="CJ98" s="91"/>
      <c r="CK98" s="91"/>
      <c r="CL98" s="91"/>
      <c r="CM98" s="91"/>
      <c r="CN98" s="92"/>
    </row>
  </sheetData>
  <mergeCells count="44">
    <mergeCell ref="K5:AJ5"/>
    <mergeCell ref="K6:AJ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L33:P33"/>
    <mergeCell ref="X35:AB35"/>
    <mergeCell ref="AK35:AO35"/>
    <mergeCell ref="W31:AE31"/>
    <mergeCell ref="AK31:AO31"/>
    <mergeCell ref="L31:P31"/>
    <mergeCell ref="W32:AE32"/>
    <mergeCell ref="AK32:AO32"/>
    <mergeCell ref="L32:P32"/>
    <mergeCell ref="AM87:AN87"/>
    <mergeCell ref="AM89:AP89"/>
    <mergeCell ref="AS89:AT91"/>
    <mergeCell ref="AM90:AP90"/>
    <mergeCell ref="W33:AE33"/>
    <mergeCell ref="AK33:AO33"/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J85"/>
  </mergeCells>
  <pageMargins left="0.39370100000000002" right="0.39370100000000002" top="0.59055100000000005" bottom="0.59055100000000005" header="0.19685" footer="0.19685"/>
  <pageSetup orientation="portrait"/>
  <headerFooter>
    <oddHeader>&amp;R&amp;"Arial CE,Regular"&amp;8&amp;K000000LDN Rybitví - opravy střech A,B.xlsx</oddHeader>
    <oddFooter>&amp;C&amp;"Arial CE,Regular"&amp;8&amp;K000000Stránka &amp;P z &amp;N&amp;R&amp;"Arial CE,Regular"&amp;8&amp;K00000023.07.2024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N182"/>
  <sheetViews>
    <sheetView showGridLines="0" topLeftCell="A80" workbookViewId="0"/>
  </sheetViews>
  <sheetFormatPr defaultColWidth="9.1640625" defaultRowHeight="14.45" customHeight="1"/>
  <cols>
    <col min="1" max="1" width="8.1640625" style="1" customWidth="1"/>
    <col min="2" max="2" width="2" style="1" customWidth="1"/>
    <col min="3" max="4" width="4.1640625" style="1" customWidth="1"/>
    <col min="5" max="5" width="17.1640625" style="1" customWidth="1"/>
    <col min="6" max="6" width="50.6640625" style="1" customWidth="1"/>
    <col min="7" max="7" width="7.5" style="1" customWidth="1"/>
    <col min="8" max="8" width="14" style="1" customWidth="1"/>
    <col min="9" max="9" width="15.6640625" style="1" customWidth="1"/>
    <col min="10" max="10" width="22.1640625" style="1" customWidth="1"/>
    <col min="11" max="11" width="9.1640625" style="1" hidden="1" customWidth="1"/>
    <col min="12" max="12" width="9.1640625" style="1" customWidth="1"/>
    <col min="13" max="13" width="10.6640625" style="1" customWidth="1"/>
    <col min="14" max="14" width="9.1640625" style="1" customWidth="1"/>
    <col min="15" max="20" width="14.1640625" style="1" customWidth="1"/>
    <col min="21" max="21" width="16.1640625" style="1" customWidth="1"/>
    <col min="22" max="22" width="12.1640625" style="1" customWidth="1"/>
    <col min="23" max="23" width="16.1640625" style="1" customWidth="1"/>
    <col min="24" max="24" width="12.1640625" style="1" customWidth="1"/>
    <col min="25" max="25" width="15" style="1" customWidth="1"/>
    <col min="26" max="26" width="11" style="1" customWidth="1"/>
    <col min="27" max="27" width="15" style="1" customWidth="1"/>
    <col min="28" max="28" width="16.1640625" style="1" customWidth="1"/>
    <col min="29" max="29" width="11" style="1" customWidth="1"/>
    <col min="30" max="30" width="15" style="1" customWidth="1"/>
    <col min="31" max="31" width="16.1640625" style="1" customWidth="1"/>
    <col min="32" max="43" width="9.1640625" style="1" customWidth="1"/>
    <col min="44" max="65" width="9.1640625" style="1" hidden="1" customWidth="1"/>
    <col min="66" max="67" width="9.1640625" style="1" customWidth="1"/>
    <col min="68" max="16384" width="9.1640625" style="1"/>
  </cols>
  <sheetData>
    <row r="1" spans="1:66" ht="10.15" hidden="1" customHeight="1">
      <c r="A1" s="93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5"/>
    </row>
    <row r="2" spans="1:66" ht="36.950000000000003" hidden="1" customHeight="1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272" t="s">
        <v>4</v>
      </c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6" t="s">
        <v>80</v>
      </c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5"/>
    </row>
    <row r="3" spans="1:66" ht="8.1" hidden="1" customHeight="1">
      <c r="A3" s="97"/>
      <c r="B3" s="98"/>
      <c r="C3" s="94"/>
      <c r="D3" s="94"/>
      <c r="E3" s="94"/>
      <c r="F3" s="94"/>
      <c r="G3" s="94"/>
      <c r="H3" s="94"/>
      <c r="I3" s="94"/>
      <c r="J3" s="99"/>
      <c r="K3" s="100"/>
      <c r="L3" s="98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6" t="s">
        <v>81</v>
      </c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5"/>
    </row>
    <row r="4" spans="1:66" ht="24.95" hidden="1" customHeight="1">
      <c r="A4" s="97"/>
      <c r="B4" s="98"/>
      <c r="C4" s="94"/>
      <c r="D4" s="101" t="s">
        <v>84</v>
      </c>
      <c r="E4" s="94"/>
      <c r="F4" s="94"/>
      <c r="G4" s="94"/>
      <c r="H4" s="94"/>
      <c r="I4" s="94"/>
      <c r="J4" s="99"/>
      <c r="K4" s="100"/>
      <c r="L4" s="98"/>
      <c r="M4" s="102" t="s">
        <v>10</v>
      </c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6" t="s">
        <v>2</v>
      </c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5"/>
    </row>
    <row r="5" spans="1:66" ht="8.1" hidden="1" customHeight="1">
      <c r="A5" s="97"/>
      <c r="B5" s="98"/>
      <c r="C5" s="94"/>
      <c r="D5" s="94"/>
      <c r="E5" s="94"/>
      <c r="F5" s="94"/>
      <c r="G5" s="94"/>
      <c r="H5" s="94"/>
      <c r="I5" s="94"/>
      <c r="J5" s="99"/>
      <c r="K5" s="100"/>
      <c r="L5" s="98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5"/>
    </row>
    <row r="6" spans="1:66" ht="12" hidden="1" customHeight="1">
      <c r="A6" s="97"/>
      <c r="B6" s="98"/>
      <c r="C6" s="94"/>
      <c r="D6" s="103" t="s">
        <v>13</v>
      </c>
      <c r="E6" s="94"/>
      <c r="F6" s="94"/>
      <c r="G6" s="94"/>
      <c r="H6" s="94"/>
      <c r="I6" s="94"/>
      <c r="J6" s="99"/>
      <c r="K6" s="100"/>
      <c r="L6" s="98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5"/>
    </row>
    <row r="7" spans="1:66" ht="16.5" hidden="1" customHeight="1">
      <c r="A7" s="97"/>
      <c r="B7" s="98"/>
      <c r="C7" s="94"/>
      <c r="D7" s="94"/>
      <c r="E7" s="274" t="str">
        <f>'Rekapitulace stavby'!K6</f>
        <v>LDN Rybitví - opravy střech A,B</v>
      </c>
      <c r="F7" s="275"/>
      <c r="G7" s="275"/>
      <c r="H7" s="275"/>
      <c r="I7" s="94"/>
      <c r="J7" s="99"/>
      <c r="K7" s="100"/>
      <c r="L7" s="98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5"/>
    </row>
    <row r="8" spans="1:66" ht="12" hidden="1" customHeight="1">
      <c r="A8" s="97"/>
      <c r="B8" s="98"/>
      <c r="C8" s="94"/>
      <c r="D8" s="104" t="s">
        <v>85</v>
      </c>
      <c r="E8" s="94"/>
      <c r="F8" s="94"/>
      <c r="G8" s="94"/>
      <c r="H8" s="94"/>
      <c r="I8" s="94"/>
      <c r="J8" s="99"/>
      <c r="K8" s="100"/>
      <c r="L8" s="98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5"/>
    </row>
    <row r="9" spans="1:66" ht="16.5" hidden="1" customHeight="1">
      <c r="A9" s="97"/>
      <c r="B9" s="98"/>
      <c r="C9" s="94"/>
      <c r="D9" s="94"/>
      <c r="E9" s="276" t="s">
        <v>78</v>
      </c>
      <c r="F9" s="273"/>
      <c r="G9" s="273"/>
      <c r="H9" s="273"/>
      <c r="I9" s="94"/>
      <c r="J9" s="99"/>
      <c r="K9" s="100"/>
      <c r="L9" s="98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5"/>
    </row>
    <row r="10" spans="1:66" ht="10.15" hidden="1" customHeight="1">
      <c r="A10" s="97"/>
      <c r="B10" s="98"/>
      <c r="C10" s="94"/>
      <c r="D10" s="94"/>
      <c r="E10" s="94"/>
      <c r="F10" s="94"/>
      <c r="G10" s="94"/>
      <c r="H10" s="94"/>
      <c r="I10" s="94"/>
      <c r="J10" s="99"/>
      <c r="K10" s="100"/>
      <c r="L10" s="98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5"/>
    </row>
    <row r="11" spans="1:66" ht="12" hidden="1" customHeight="1">
      <c r="A11" s="97"/>
      <c r="B11" s="98"/>
      <c r="C11" s="94"/>
      <c r="D11" s="104" t="s">
        <v>15</v>
      </c>
      <c r="E11" s="94"/>
      <c r="F11" s="105"/>
      <c r="G11" s="94"/>
      <c r="H11" s="94"/>
      <c r="I11" s="104" t="s">
        <v>16</v>
      </c>
      <c r="J11" s="106"/>
      <c r="K11" s="100"/>
      <c r="L11" s="98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5"/>
    </row>
    <row r="12" spans="1:66" ht="12" hidden="1" customHeight="1">
      <c r="A12" s="97"/>
      <c r="B12" s="98"/>
      <c r="C12" s="94"/>
      <c r="D12" s="104" t="s">
        <v>17</v>
      </c>
      <c r="E12" s="94"/>
      <c r="F12" s="107" t="s">
        <v>18</v>
      </c>
      <c r="G12" s="94"/>
      <c r="H12" s="94"/>
      <c r="I12" s="104" t="s">
        <v>19</v>
      </c>
      <c r="J12" s="108">
        <f>'Rekapitulace stavby'!AN8</f>
        <v>45560</v>
      </c>
      <c r="K12" s="100"/>
      <c r="L12" s="98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5"/>
    </row>
    <row r="13" spans="1:66" ht="10.9" hidden="1" customHeight="1">
      <c r="A13" s="97"/>
      <c r="B13" s="98"/>
      <c r="C13" s="94"/>
      <c r="D13" s="94"/>
      <c r="E13" s="94"/>
      <c r="F13" s="94"/>
      <c r="G13" s="94"/>
      <c r="H13" s="94"/>
      <c r="I13" s="94"/>
      <c r="J13" s="99"/>
      <c r="K13" s="100"/>
      <c r="L13" s="98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5"/>
    </row>
    <row r="14" spans="1:66" ht="12" hidden="1" customHeight="1">
      <c r="A14" s="97"/>
      <c r="B14" s="98"/>
      <c r="C14" s="94"/>
      <c r="D14" s="104" t="s">
        <v>20</v>
      </c>
      <c r="E14" s="94"/>
      <c r="F14" s="94"/>
      <c r="G14" s="94"/>
      <c r="H14" s="94"/>
      <c r="I14" s="104" t="s">
        <v>21</v>
      </c>
      <c r="J14" s="109" t="s">
        <v>22</v>
      </c>
      <c r="K14" s="100"/>
      <c r="L14" s="98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5"/>
    </row>
    <row r="15" spans="1:66" ht="18" hidden="1" customHeight="1">
      <c r="A15" s="97"/>
      <c r="B15" s="98"/>
      <c r="C15" s="94"/>
      <c r="D15" s="94"/>
      <c r="E15" s="107" t="s">
        <v>23</v>
      </c>
      <c r="F15" s="94"/>
      <c r="G15" s="94"/>
      <c r="H15" s="94"/>
      <c r="I15" s="104" t="s">
        <v>24</v>
      </c>
      <c r="J15" s="106"/>
      <c r="K15" s="100"/>
      <c r="L15" s="98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5"/>
    </row>
    <row r="16" spans="1:66" ht="8.1" hidden="1" customHeight="1">
      <c r="A16" s="97"/>
      <c r="B16" s="98"/>
      <c r="C16" s="94"/>
      <c r="D16" s="94"/>
      <c r="E16" s="94"/>
      <c r="F16" s="94"/>
      <c r="G16" s="94"/>
      <c r="H16" s="94"/>
      <c r="I16" s="94"/>
      <c r="J16" s="99"/>
      <c r="K16" s="100"/>
      <c r="L16" s="98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5"/>
    </row>
    <row r="17" spans="1:66" ht="12" hidden="1" customHeight="1">
      <c r="A17" s="97"/>
      <c r="B17" s="98"/>
      <c r="C17" s="94"/>
      <c r="D17" s="104" t="s">
        <v>25</v>
      </c>
      <c r="E17" s="94"/>
      <c r="F17" s="94"/>
      <c r="G17" s="94"/>
      <c r="H17" s="94"/>
      <c r="I17" s="104" t="s">
        <v>21</v>
      </c>
      <c r="J17" s="109" t="s">
        <v>86</v>
      </c>
      <c r="K17" s="100"/>
      <c r="L17" s="98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5"/>
    </row>
    <row r="18" spans="1:66" ht="18" hidden="1" customHeight="1">
      <c r="A18" s="97"/>
      <c r="B18" s="98"/>
      <c r="C18" s="94"/>
      <c r="D18" s="94"/>
      <c r="E18" s="107" t="s">
        <v>87</v>
      </c>
      <c r="F18" s="94"/>
      <c r="G18" s="94"/>
      <c r="H18" s="94"/>
      <c r="I18" s="104" t="s">
        <v>24</v>
      </c>
      <c r="J18" s="109" t="s">
        <v>88</v>
      </c>
      <c r="K18" s="100"/>
      <c r="L18" s="98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5"/>
    </row>
    <row r="19" spans="1:66" ht="8.1" hidden="1" customHeight="1">
      <c r="A19" s="97"/>
      <c r="B19" s="98"/>
      <c r="C19" s="94"/>
      <c r="D19" s="94"/>
      <c r="E19" s="94"/>
      <c r="F19" s="94"/>
      <c r="G19" s="94"/>
      <c r="H19" s="94"/>
      <c r="I19" s="94"/>
      <c r="J19" s="99"/>
      <c r="K19" s="100"/>
      <c r="L19" s="98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5"/>
    </row>
    <row r="20" spans="1:66" ht="12" hidden="1" customHeight="1">
      <c r="A20" s="97"/>
      <c r="B20" s="98"/>
      <c r="C20" s="94"/>
      <c r="D20" s="104" t="s">
        <v>26</v>
      </c>
      <c r="E20" s="94"/>
      <c r="F20" s="94"/>
      <c r="G20" s="94"/>
      <c r="H20" s="94"/>
      <c r="I20" s="104" t="s">
        <v>21</v>
      </c>
      <c r="J20" s="106"/>
      <c r="K20" s="100"/>
      <c r="L20" s="98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5"/>
    </row>
    <row r="21" spans="1:66" ht="18" hidden="1" customHeight="1">
      <c r="A21" s="97"/>
      <c r="B21" s="98"/>
      <c r="C21" s="94"/>
      <c r="D21" s="94"/>
      <c r="E21" s="107" t="s">
        <v>89</v>
      </c>
      <c r="F21" s="94"/>
      <c r="G21" s="94"/>
      <c r="H21" s="94"/>
      <c r="I21" s="104" t="s">
        <v>24</v>
      </c>
      <c r="J21" s="106"/>
      <c r="K21" s="100"/>
      <c r="L21" s="98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5"/>
    </row>
    <row r="22" spans="1:66" ht="8.1" hidden="1" customHeight="1">
      <c r="A22" s="97"/>
      <c r="B22" s="98"/>
      <c r="C22" s="94"/>
      <c r="D22" s="94"/>
      <c r="E22" s="94"/>
      <c r="F22" s="94"/>
      <c r="G22" s="94"/>
      <c r="H22" s="94"/>
      <c r="I22" s="94"/>
      <c r="J22" s="99"/>
      <c r="K22" s="100"/>
      <c r="L22" s="98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5"/>
    </row>
    <row r="23" spans="1:66" ht="12" hidden="1" customHeight="1">
      <c r="A23" s="97"/>
      <c r="B23" s="98"/>
      <c r="C23" s="94"/>
      <c r="D23" s="104" t="s">
        <v>29</v>
      </c>
      <c r="E23" s="94"/>
      <c r="F23" s="94"/>
      <c r="G23" s="94"/>
      <c r="H23" s="94"/>
      <c r="I23" s="104" t="s">
        <v>21</v>
      </c>
      <c r="J23" s="106"/>
      <c r="K23" s="100"/>
      <c r="L23" s="98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5"/>
    </row>
    <row r="24" spans="1:66" ht="18" hidden="1" customHeight="1">
      <c r="A24" s="97"/>
      <c r="B24" s="98"/>
      <c r="C24" s="94"/>
      <c r="D24" s="94"/>
      <c r="E24" s="107" t="s">
        <v>30</v>
      </c>
      <c r="F24" s="94"/>
      <c r="G24" s="94"/>
      <c r="H24" s="94"/>
      <c r="I24" s="104" t="s">
        <v>24</v>
      </c>
      <c r="J24" s="106"/>
      <c r="K24" s="100"/>
      <c r="L24" s="98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5"/>
    </row>
    <row r="25" spans="1:66" ht="8.1" hidden="1" customHeight="1">
      <c r="A25" s="97"/>
      <c r="B25" s="98"/>
      <c r="C25" s="94"/>
      <c r="D25" s="94"/>
      <c r="E25" s="94"/>
      <c r="F25" s="94"/>
      <c r="G25" s="94"/>
      <c r="H25" s="94"/>
      <c r="I25" s="94"/>
      <c r="J25" s="99"/>
      <c r="K25" s="100"/>
      <c r="L25" s="98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5"/>
    </row>
    <row r="26" spans="1:66" ht="12" hidden="1" customHeight="1">
      <c r="A26" s="97"/>
      <c r="B26" s="98"/>
      <c r="C26" s="94"/>
      <c r="D26" s="104" t="s">
        <v>31</v>
      </c>
      <c r="E26" s="94"/>
      <c r="F26" s="94"/>
      <c r="G26" s="94"/>
      <c r="H26" s="94"/>
      <c r="I26" s="94"/>
      <c r="J26" s="99"/>
      <c r="K26" s="100"/>
      <c r="L26" s="98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5"/>
    </row>
    <row r="27" spans="1:66" ht="16.5" hidden="1" customHeight="1">
      <c r="A27" s="97"/>
      <c r="B27" s="98"/>
      <c r="C27" s="94"/>
      <c r="D27" s="94"/>
      <c r="E27" s="277"/>
      <c r="F27" s="277"/>
      <c r="G27" s="277"/>
      <c r="H27" s="277"/>
      <c r="I27" s="94"/>
      <c r="J27" s="99"/>
      <c r="K27" s="100"/>
      <c r="L27" s="98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5"/>
    </row>
    <row r="28" spans="1:66" ht="8.1" hidden="1" customHeight="1">
      <c r="A28" s="97"/>
      <c r="B28" s="98"/>
      <c r="C28" s="94"/>
      <c r="D28" s="94"/>
      <c r="E28" s="94"/>
      <c r="F28" s="94"/>
      <c r="G28" s="94"/>
      <c r="H28" s="94"/>
      <c r="I28" s="94"/>
      <c r="J28" s="99"/>
      <c r="K28" s="100"/>
      <c r="L28" s="98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  <c r="BN28" s="95"/>
    </row>
    <row r="29" spans="1:66" ht="8.1" hidden="1" customHeight="1">
      <c r="A29" s="97"/>
      <c r="B29" s="98"/>
      <c r="C29" s="94"/>
      <c r="D29" s="94"/>
      <c r="E29" s="94"/>
      <c r="F29" s="94"/>
      <c r="G29" s="94"/>
      <c r="H29" s="94"/>
      <c r="I29" s="94"/>
      <c r="J29" s="99"/>
      <c r="K29" s="100"/>
      <c r="L29" s="98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4"/>
      <c r="BN29" s="95"/>
    </row>
    <row r="30" spans="1:66" ht="25.35" hidden="1" customHeight="1">
      <c r="A30" s="97"/>
      <c r="B30" s="98"/>
      <c r="C30" s="94"/>
      <c r="D30" s="110" t="s">
        <v>32</v>
      </c>
      <c r="E30" s="94"/>
      <c r="F30" s="94"/>
      <c r="G30" s="94"/>
      <c r="H30" s="94"/>
      <c r="I30" s="94"/>
      <c r="J30" s="111">
        <f>ROUND(J130,1)</f>
        <v>0</v>
      </c>
      <c r="K30" s="100"/>
      <c r="L30" s="98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94"/>
      <c r="BN30" s="95"/>
    </row>
    <row r="31" spans="1:66" ht="8.1" hidden="1" customHeight="1">
      <c r="A31" s="97"/>
      <c r="B31" s="98"/>
      <c r="C31" s="94"/>
      <c r="D31" s="94"/>
      <c r="E31" s="94"/>
      <c r="F31" s="94"/>
      <c r="G31" s="94"/>
      <c r="H31" s="94"/>
      <c r="I31" s="94"/>
      <c r="J31" s="99"/>
      <c r="K31" s="100"/>
      <c r="L31" s="98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95"/>
    </row>
    <row r="32" spans="1:66" ht="14.45" hidden="1" customHeight="1">
      <c r="A32" s="97"/>
      <c r="B32" s="98"/>
      <c r="C32" s="94"/>
      <c r="D32" s="94"/>
      <c r="E32" s="94"/>
      <c r="F32" s="112" t="s">
        <v>34</v>
      </c>
      <c r="G32" s="94"/>
      <c r="H32" s="94"/>
      <c r="I32" s="112" t="s">
        <v>33</v>
      </c>
      <c r="J32" s="113" t="s">
        <v>35</v>
      </c>
      <c r="K32" s="100"/>
      <c r="L32" s="98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5"/>
    </row>
    <row r="33" spans="1:66" ht="14.45" hidden="1" customHeight="1">
      <c r="A33" s="97"/>
      <c r="B33" s="98"/>
      <c r="C33" s="94"/>
      <c r="D33" s="114" t="s">
        <v>36</v>
      </c>
      <c r="E33" s="104" t="s">
        <v>37</v>
      </c>
      <c r="F33" s="115">
        <f>ROUND((SUM(BE130:BE181)),1)</f>
        <v>0</v>
      </c>
      <c r="G33" s="94"/>
      <c r="H33" s="94"/>
      <c r="I33" s="116">
        <v>0.21</v>
      </c>
      <c r="J33" s="117">
        <f>ROUND(((SUM(BE130:BE181))*I33),1)</f>
        <v>0</v>
      </c>
      <c r="K33" s="100"/>
      <c r="L33" s="98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94"/>
      <c r="BJ33" s="94"/>
      <c r="BK33" s="94"/>
      <c r="BL33" s="94"/>
      <c r="BM33" s="94"/>
      <c r="BN33" s="95"/>
    </row>
    <row r="34" spans="1:66" ht="14.45" hidden="1" customHeight="1">
      <c r="A34" s="97"/>
      <c r="B34" s="98"/>
      <c r="C34" s="94"/>
      <c r="D34" s="94"/>
      <c r="E34" s="104" t="s">
        <v>38</v>
      </c>
      <c r="F34" s="115">
        <f>ROUND((SUM(BF130:BF181)),1)</f>
        <v>0</v>
      </c>
      <c r="G34" s="94"/>
      <c r="H34" s="94"/>
      <c r="I34" s="116">
        <v>0.12</v>
      </c>
      <c r="J34" s="117">
        <f>ROUND(((SUM(BF130:BF181))*I34),1)</f>
        <v>0</v>
      </c>
      <c r="K34" s="100"/>
      <c r="L34" s="98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5"/>
    </row>
    <row r="35" spans="1:66" ht="14.45" hidden="1" customHeight="1">
      <c r="A35" s="97"/>
      <c r="B35" s="98"/>
      <c r="C35" s="94"/>
      <c r="D35" s="94"/>
      <c r="E35" s="104" t="s">
        <v>39</v>
      </c>
      <c r="F35" s="115">
        <f>ROUND((SUM(BG130:BG181)),1)</f>
        <v>0</v>
      </c>
      <c r="G35" s="94"/>
      <c r="H35" s="94"/>
      <c r="I35" s="116">
        <v>0.21</v>
      </c>
      <c r="J35" s="117">
        <f t="shared" ref="J35:J37" si="0">0</f>
        <v>0</v>
      </c>
      <c r="K35" s="100"/>
      <c r="L35" s="98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  <c r="BM35" s="94"/>
      <c r="BN35" s="95"/>
    </row>
    <row r="36" spans="1:66" ht="14.45" hidden="1" customHeight="1">
      <c r="A36" s="97"/>
      <c r="B36" s="98"/>
      <c r="C36" s="94"/>
      <c r="D36" s="94"/>
      <c r="E36" s="104" t="s">
        <v>40</v>
      </c>
      <c r="F36" s="115">
        <f>ROUND((SUM(BH130:BH181)),1)</f>
        <v>0</v>
      </c>
      <c r="G36" s="94"/>
      <c r="H36" s="94"/>
      <c r="I36" s="116">
        <v>0.12</v>
      </c>
      <c r="J36" s="117">
        <f t="shared" si="0"/>
        <v>0</v>
      </c>
      <c r="K36" s="100"/>
      <c r="L36" s="98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5"/>
    </row>
    <row r="37" spans="1:66" ht="14.45" hidden="1" customHeight="1">
      <c r="A37" s="97"/>
      <c r="B37" s="98"/>
      <c r="C37" s="94"/>
      <c r="D37" s="94"/>
      <c r="E37" s="104" t="s">
        <v>41</v>
      </c>
      <c r="F37" s="115">
        <f>ROUND((SUM(BI130:BI181)),1)</f>
        <v>0</v>
      </c>
      <c r="G37" s="94"/>
      <c r="H37" s="94"/>
      <c r="I37" s="116">
        <v>0</v>
      </c>
      <c r="J37" s="117">
        <f t="shared" si="0"/>
        <v>0</v>
      </c>
      <c r="K37" s="100"/>
      <c r="L37" s="98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  <c r="BM37" s="94"/>
      <c r="BN37" s="95"/>
    </row>
    <row r="38" spans="1:66" ht="8.1" hidden="1" customHeight="1">
      <c r="A38" s="97"/>
      <c r="B38" s="98"/>
      <c r="C38" s="94"/>
      <c r="D38" s="94"/>
      <c r="E38" s="94"/>
      <c r="F38" s="94"/>
      <c r="G38" s="94"/>
      <c r="H38" s="94"/>
      <c r="I38" s="94"/>
      <c r="J38" s="99"/>
      <c r="K38" s="100"/>
      <c r="L38" s="98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5"/>
    </row>
    <row r="39" spans="1:66" ht="25.35" hidden="1" customHeight="1">
      <c r="A39" s="97"/>
      <c r="B39" s="98"/>
      <c r="C39" s="118"/>
      <c r="D39" s="119" t="s">
        <v>42</v>
      </c>
      <c r="E39" s="120"/>
      <c r="F39" s="120"/>
      <c r="G39" s="121" t="s">
        <v>43</v>
      </c>
      <c r="H39" s="122" t="s">
        <v>44</v>
      </c>
      <c r="I39" s="120"/>
      <c r="J39" s="123">
        <f>SUM(J30:J37)</f>
        <v>0</v>
      </c>
      <c r="K39" s="124"/>
      <c r="L39" s="98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  <c r="BM39" s="94"/>
      <c r="BN39" s="95"/>
    </row>
    <row r="40" spans="1:66" ht="14.45" hidden="1" customHeight="1">
      <c r="A40" s="97"/>
      <c r="B40" s="98"/>
      <c r="C40" s="94"/>
      <c r="D40" s="94"/>
      <c r="E40" s="94"/>
      <c r="F40" s="94"/>
      <c r="G40" s="94"/>
      <c r="H40" s="94"/>
      <c r="I40" s="94"/>
      <c r="J40" s="99"/>
      <c r="K40" s="100"/>
      <c r="L40" s="98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4"/>
      <c r="BM40" s="94"/>
      <c r="BN40" s="95"/>
    </row>
    <row r="41" spans="1:66" ht="14.45" hidden="1" customHeight="1">
      <c r="A41" s="97"/>
      <c r="B41" s="98"/>
      <c r="C41" s="94"/>
      <c r="D41" s="94"/>
      <c r="E41" s="94"/>
      <c r="F41" s="94"/>
      <c r="G41" s="94"/>
      <c r="H41" s="94"/>
      <c r="I41" s="94"/>
      <c r="J41" s="99"/>
      <c r="K41" s="100"/>
      <c r="L41" s="98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95"/>
    </row>
    <row r="42" spans="1:66" ht="14.45" hidden="1" customHeight="1">
      <c r="A42" s="97"/>
      <c r="B42" s="98"/>
      <c r="C42" s="94"/>
      <c r="D42" s="94"/>
      <c r="E42" s="94"/>
      <c r="F42" s="94"/>
      <c r="G42" s="94"/>
      <c r="H42" s="94"/>
      <c r="I42" s="94"/>
      <c r="J42" s="99"/>
      <c r="K42" s="100"/>
      <c r="L42" s="98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5"/>
    </row>
    <row r="43" spans="1:66" ht="14.45" hidden="1" customHeight="1">
      <c r="A43" s="97"/>
      <c r="B43" s="98"/>
      <c r="C43" s="94"/>
      <c r="D43" s="94"/>
      <c r="E43" s="94"/>
      <c r="F43" s="94"/>
      <c r="G43" s="94"/>
      <c r="H43" s="94"/>
      <c r="I43" s="94"/>
      <c r="J43" s="99"/>
      <c r="K43" s="100"/>
      <c r="L43" s="98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4"/>
      <c r="BD43" s="94"/>
      <c r="BE43" s="94"/>
      <c r="BF43" s="94"/>
      <c r="BG43" s="94"/>
      <c r="BH43" s="94"/>
      <c r="BI43" s="94"/>
      <c r="BJ43" s="94"/>
      <c r="BK43" s="94"/>
      <c r="BL43" s="94"/>
      <c r="BM43" s="94"/>
      <c r="BN43" s="95"/>
    </row>
    <row r="44" spans="1:66" ht="14.45" hidden="1" customHeight="1">
      <c r="A44" s="97"/>
      <c r="B44" s="98"/>
      <c r="C44" s="94"/>
      <c r="D44" s="94"/>
      <c r="E44" s="94"/>
      <c r="F44" s="94"/>
      <c r="G44" s="94"/>
      <c r="H44" s="94"/>
      <c r="I44" s="94"/>
      <c r="J44" s="99"/>
      <c r="K44" s="100"/>
      <c r="L44" s="98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5"/>
    </row>
    <row r="45" spans="1:66" ht="14.45" hidden="1" customHeight="1">
      <c r="A45" s="97"/>
      <c r="B45" s="98"/>
      <c r="C45" s="94"/>
      <c r="D45" s="94"/>
      <c r="E45" s="94"/>
      <c r="F45" s="94"/>
      <c r="G45" s="94"/>
      <c r="H45" s="94"/>
      <c r="I45" s="94"/>
      <c r="J45" s="99"/>
      <c r="K45" s="100"/>
      <c r="L45" s="98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4"/>
      <c r="BD45" s="94"/>
      <c r="BE45" s="94"/>
      <c r="BF45" s="94"/>
      <c r="BG45" s="94"/>
      <c r="BH45" s="94"/>
      <c r="BI45" s="94"/>
      <c r="BJ45" s="94"/>
      <c r="BK45" s="94"/>
      <c r="BL45" s="94"/>
      <c r="BM45" s="94"/>
      <c r="BN45" s="95"/>
    </row>
    <row r="46" spans="1:66" ht="14.45" hidden="1" customHeight="1">
      <c r="A46" s="97"/>
      <c r="B46" s="98"/>
      <c r="C46" s="94"/>
      <c r="D46" s="94"/>
      <c r="E46" s="94"/>
      <c r="F46" s="94"/>
      <c r="G46" s="94"/>
      <c r="H46" s="94"/>
      <c r="I46" s="94"/>
      <c r="J46" s="99"/>
      <c r="K46" s="100"/>
      <c r="L46" s="98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  <c r="BI46" s="94"/>
      <c r="BJ46" s="94"/>
      <c r="BK46" s="94"/>
      <c r="BL46" s="94"/>
      <c r="BM46" s="94"/>
      <c r="BN46" s="95"/>
    </row>
    <row r="47" spans="1:66" ht="14.45" hidden="1" customHeight="1">
      <c r="A47" s="97"/>
      <c r="B47" s="98"/>
      <c r="C47" s="94"/>
      <c r="D47" s="94"/>
      <c r="E47" s="94"/>
      <c r="F47" s="94"/>
      <c r="G47" s="94"/>
      <c r="H47" s="94"/>
      <c r="I47" s="94"/>
      <c r="J47" s="99"/>
      <c r="K47" s="100"/>
      <c r="L47" s="98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5"/>
    </row>
    <row r="48" spans="1:66" ht="14.45" hidden="1" customHeight="1">
      <c r="A48" s="97"/>
      <c r="B48" s="98"/>
      <c r="C48" s="94"/>
      <c r="D48" s="94"/>
      <c r="E48" s="94"/>
      <c r="F48" s="94"/>
      <c r="G48" s="94"/>
      <c r="H48" s="94"/>
      <c r="I48" s="94"/>
      <c r="J48" s="99"/>
      <c r="K48" s="100"/>
      <c r="L48" s="98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5"/>
    </row>
    <row r="49" spans="1:66" ht="14.45" hidden="1" customHeight="1">
      <c r="A49" s="97"/>
      <c r="B49" s="98"/>
      <c r="C49" s="94"/>
      <c r="D49" s="94"/>
      <c r="E49" s="94"/>
      <c r="F49" s="94"/>
      <c r="G49" s="94"/>
      <c r="H49" s="94"/>
      <c r="I49" s="94"/>
      <c r="J49" s="99"/>
      <c r="K49" s="100"/>
      <c r="L49" s="98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5"/>
    </row>
    <row r="50" spans="1:66" ht="14.45" hidden="1" customHeight="1">
      <c r="A50" s="97"/>
      <c r="B50" s="98"/>
      <c r="C50" s="94"/>
      <c r="D50" s="125" t="s">
        <v>45</v>
      </c>
      <c r="E50" s="94"/>
      <c r="F50" s="94"/>
      <c r="G50" s="125" t="s">
        <v>46</v>
      </c>
      <c r="H50" s="94"/>
      <c r="I50" s="94"/>
      <c r="J50" s="99"/>
      <c r="K50" s="100"/>
      <c r="L50" s="98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5"/>
    </row>
    <row r="51" spans="1:66" ht="10.15" hidden="1" customHeight="1">
      <c r="A51" s="97"/>
      <c r="B51" s="98"/>
      <c r="C51" s="94"/>
      <c r="D51" s="94"/>
      <c r="E51" s="94"/>
      <c r="F51" s="94"/>
      <c r="G51" s="94"/>
      <c r="H51" s="94"/>
      <c r="I51" s="94"/>
      <c r="J51" s="99"/>
      <c r="K51" s="100"/>
      <c r="L51" s="98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4"/>
      <c r="BN51" s="95"/>
    </row>
    <row r="52" spans="1:66" ht="10.15" hidden="1" customHeight="1">
      <c r="A52" s="97"/>
      <c r="B52" s="98"/>
      <c r="C52" s="94"/>
      <c r="D52" s="94"/>
      <c r="E52" s="94"/>
      <c r="F52" s="94"/>
      <c r="G52" s="94"/>
      <c r="H52" s="94"/>
      <c r="I52" s="94"/>
      <c r="J52" s="99"/>
      <c r="K52" s="100"/>
      <c r="L52" s="98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5"/>
    </row>
    <row r="53" spans="1:66" ht="10.15" hidden="1" customHeight="1">
      <c r="A53" s="97"/>
      <c r="B53" s="98"/>
      <c r="C53" s="94"/>
      <c r="D53" s="94"/>
      <c r="E53" s="94"/>
      <c r="F53" s="94"/>
      <c r="G53" s="94"/>
      <c r="H53" s="94"/>
      <c r="I53" s="94"/>
      <c r="J53" s="99"/>
      <c r="K53" s="100"/>
      <c r="L53" s="98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  <c r="BF53" s="94"/>
      <c r="BG53" s="94"/>
      <c r="BH53" s="94"/>
      <c r="BI53" s="94"/>
      <c r="BJ53" s="94"/>
      <c r="BK53" s="94"/>
      <c r="BL53" s="94"/>
      <c r="BM53" s="94"/>
      <c r="BN53" s="95"/>
    </row>
    <row r="54" spans="1:66" ht="10.15" hidden="1" customHeight="1">
      <c r="A54" s="97"/>
      <c r="B54" s="98"/>
      <c r="C54" s="94"/>
      <c r="D54" s="94"/>
      <c r="E54" s="94"/>
      <c r="F54" s="94"/>
      <c r="G54" s="94"/>
      <c r="H54" s="94"/>
      <c r="I54" s="94"/>
      <c r="J54" s="99"/>
      <c r="K54" s="100"/>
      <c r="L54" s="98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94"/>
      <c r="BH54" s="94"/>
      <c r="BI54" s="94"/>
      <c r="BJ54" s="94"/>
      <c r="BK54" s="94"/>
      <c r="BL54" s="94"/>
      <c r="BM54" s="94"/>
      <c r="BN54" s="95"/>
    </row>
    <row r="55" spans="1:66" ht="10.15" hidden="1" customHeight="1">
      <c r="A55" s="97"/>
      <c r="B55" s="98"/>
      <c r="C55" s="94"/>
      <c r="D55" s="94"/>
      <c r="E55" s="94"/>
      <c r="F55" s="94"/>
      <c r="G55" s="94"/>
      <c r="H55" s="94"/>
      <c r="I55" s="94"/>
      <c r="J55" s="99"/>
      <c r="K55" s="100"/>
      <c r="L55" s="98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94"/>
      <c r="BD55" s="94"/>
      <c r="BE55" s="94"/>
      <c r="BF55" s="94"/>
      <c r="BG55" s="94"/>
      <c r="BH55" s="94"/>
      <c r="BI55" s="94"/>
      <c r="BJ55" s="94"/>
      <c r="BK55" s="94"/>
      <c r="BL55" s="94"/>
      <c r="BM55" s="94"/>
      <c r="BN55" s="95"/>
    </row>
    <row r="56" spans="1:66" ht="10.15" hidden="1" customHeight="1">
      <c r="A56" s="97"/>
      <c r="B56" s="98"/>
      <c r="C56" s="94"/>
      <c r="D56" s="94"/>
      <c r="E56" s="94"/>
      <c r="F56" s="94"/>
      <c r="G56" s="94"/>
      <c r="H56" s="94"/>
      <c r="I56" s="94"/>
      <c r="J56" s="99"/>
      <c r="K56" s="100"/>
      <c r="L56" s="98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94"/>
      <c r="BD56" s="94"/>
      <c r="BE56" s="94"/>
      <c r="BF56" s="94"/>
      <c r="BG56" s="94"/>
      <c r="BH56" s="94"/>
      <c r="BI56" s="94"/>
      <c r="BJ56" s="94"/>
      <c r="BK56" s="94"/>
      <c r="BL56" s="94"/>
      <c r="BM56" s="94"/>
      <c r="BN56" s="95"/>
    </row>
    <row r="57" spans="1:66" ht="10.15" hidden="1" customHeight="1">
      <c r="A57" s="97"/>
      <c r="B57" s="98"/>
      <c r="C57" s="94"/>
      <c r="D57" s="94"/>
      <c r="E57" s="94"/>
      <c r="F57" s="94"/>
      <c r="G57" s="94"/>
      <c r="H57" s="94"/>
      <c r="I57" s="94"/>
      <c r="J57" s="99"/>
      <c r="K57" s="100"/>
      <c r="L57" s="98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5"/>
    </row>
    <row r="58" spans="1:66" ht="10.15" hidden="1" customHeight="1">
      <c r="A58" s="97"/>
      <c r="B58" s="98"/>
      <c r="C58" s="94"/>
      <c r="D58" s="94"/>
      <c r="E58" s="94"/>
      <c r="F58" s="94"/>
      <c r="G58" s="94"/>
      <c r="H58" s="94"/>
      <c r="I58" s="94"/>
      <c r="J58" s="99"/>
      <c r="K58" s="100"/>
      <c r="L58" s="98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94"/>
      <c r="BH58" s="94"/>
      <c r="BI58" s="94"/>
      <c r="BJ58" s="94"/>
      <c r="BK58" s="94"/>
      <c r="BL58" s="94"/>
      <c r="BM58" s="94"/>
      <c r="BN58" s="95"/>
    </row>
    <row r="59" spans="1:66" ht="10.15" hidden="1" customHeight="1">
      <c r="A59" s="97"/>
      <c r="B59" s="98"/>
      <c r="C59" s="94"/>
      <c r="D59" s="94"/>
      <c r="E59" s="94"/>
      <c r="F59" s="94"/>
      <c r="G59" s="94"/>
      <c r="H59" s="94"/>
      <c r="I59" s="94"/>
      <c r="J59" s="99"/>
      <c r="K59" s="100"/>
      <c r="L59" s="98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94"/>
      <c r="BB59" s="94"/>
      <c r="BC59" s="94"/>
      <c r="BD59" s="94"/>
      <c r="BE59" s="94"/>
      <c r="BF59" s="94"/>
      <c r="BG59" s="94"/>
      <c r="BH59" s="94"/>
      <c r="BI59" s="94"/>
      <c r="BJ59" s="94"/>
      <c r="BK59" s="94"/>
      <c r="BL59" s="94"/>
      <c r="BM59" s="94"/>
      <c r="BN59" s="95"/>
    </row>
    <row r="60" spans="1:66" ht="10.15" hidden="1" customHeight="1">
      <c r="A60" s="97"/>
      <c r="B60" s="98"/>
      <c r="C60" s="94"/>
      <c r="D60" s="94"/>
      <c r="E60" s="94"/>
      <c r="F60" s="94"/>
      <c r="G60" s="94"/>
      <c r="H60" s="94"/>
      <c r="I60" s="94"/>
      <c r="J60" s="99"/>
      <c r="K60" s="100"/>
      <c r="L60" s="98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4"/>
      <c r="BC60" s="94"/>
      <c r="BD60" s="94"/>
      <c r="BE60" s="94"/>
      <c r="BF60" s="94"/>
      <c r="BG60" s="94"/>
      <c r="BH60" s="94"/>
      <c r="BI60" s="94"/>
      <c r="BJ60" s="94"/>
      <c r="BK60" s="94"/>
      <c r="BL60" s="94"/>
      <c r="BM60" s="94"/>
      <c r="BN60" s="95"/>
    </row>
    <row r="61" spans="1:66" ht="13.15" hidden="1" customHeight="1">
      <c r="A61" s="97"/>
      <c r="B61" s="98"/>
      <c r="C61" s="94"/>
      <c r="D61" s="104" t="s">
        <v>47</v>
      </c>
      <c r="E61" s="94"/>
      <c r="F61" s="126" t="s">
        <v>48</v>
      </c>
      <c r="G61" s="104" t="s">
        <v>47</v>
      </c>
      <c r="H61" s="94"/>
      <c r="I61" s="94"/>
      <c r="J61" s="113" t="s">
        <v>48</v>
      </c>
      <c r="K61" s="100"/>
      <c r="L61" s="98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94"/>
      <c r="AT61" s="94"/>
      <c r="AU61" s="94"/>
      <c r="AV61" s="94"/>
      <c r="AW61" s="94"/>
      <c r="AX61" s="94"/>
      <c r="AY61" s="94"/>
      <c r="AZ61" s="94"/>
      <c r="BA61" s="94"/>
      <c r="BB61" s="94"/>
      <c r="BC61" s="94"/>
      <c r="BD61" s="94"/>
      <c r="BE61" s="94"/>
      <c r="BF61" s="94"/>
      <c r="BG61" s="94"/>
      <c r="BH61" s="94"/>
      <c r="BI61" s="94"/>
      <c r="BJ61" s="94"/>
      <c r="BK61" s="94"/>
      <c r="BL61" s="94"/>
      <c r="BM61" s="94"/>
      <c r="BN61" s="95"/>
    </row>
    <row r="62" spans="1:66" ht="10.15" hidden="1" customHeight="1">
      <c r="A62" s="97"/>
      <c r="B62" s="98"/>
      <c r="C62" s="94"/>
      <c r="D62" s="94"/>
      <c r="E62" s="94"/>
      <c r="F62" s="94"/>
      <c r="G62" s="94"/>
      <c r="H62" s="94"/>
      <c r="I62" s="94"/>
      <c r="J62" s="99"/>
      <c r="K62" s="100"/>
      <c r="L62" s="98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  <c r="AZ62" s="94"/>
      <c r="BA62" s="94"/>
      <c r="BB62" s="94"/>
      <c r="BC62" s="94"/>
      <c r="BD62" s="94"/>
      <c r="BE62" s="94"/>
      <c r="BF62" s="94"/>
      <c r="BG62" s="94"/>
      <c r="BH62" s="94"/>
      <c r="BI62" s="94"/>
      <c r="BJ62" s="94"/>
      <c r="BK62" s="94"/>
      <c r="BL62" s="94"/>
      <c r="BM62" s="94"/>
      <c r="BN62" s="95"/>
    </row>
    <row r="63" spans="1:66" ht="10.15" hidden="1" customHeight="1">
      <c r="A63" s="97"/>
      <c r="B63" s="98"/>
      <c r="C63" s="94"/>
      <c r="D63" s="94"/>
      <c r="E63" s="94"/>
      <c r="F63" s="94"/>
      <c r="G63" s="94"/>
      <c r="H63" s="94"/>
      <c r="I63" s="94"/>
      <c r="J63" s="99"/>
      <c r="K63" s="100"/>
      <c r="L63" s="98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5"/>
    </row>
    <row r="64" spans="1:66" ht="10.15" hidden="1" customHeight="1">
      <c r="A64" s="97"/>
      <c r="B64" s="98"/>
      <c r="C64" s="94"/>
      <c r="D64" s="94"/>
      <c r="E64" s="94"/>
      <c r="F64" s="94"/>
      <c r="G64" s="94"/>
      <c r="H64" s="94"/>
      <c r="I64" s="94"/>
      <c r="J64" s="99"/>
      <c r="K64" s="100"/>
      <c r="L64" s="98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BM64" s="94"/>
      <c r="BN64" s="95"/>
    </row>
    <row r="65" spans="1:66" ht="13.15" hidden="1" customHeight="1">
      <c r="A65" s="97"/>
      <c r="B65" s="98"/>
      <c r="C65" s="94"/>
      <c r="D65" s="125" t="s">
        <v>49</v>
      </c>
      <c r="E65" s="94"/>
      <c r="F65" s="94"/>
      <c r="G65" s="125" t="s">
        <v>50</v>
      </c>
      <c r="H65" s="94"/>
      <c r="I65" s="94"/>
      <c r="J65" s="99"/>
      <c r="K65" s="100"/>
      <c r="L65" s="98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BM65" s="94"/>
      <c r="BN65" s="95"/>
    </row>
    <row r="66" spans="1:66" ht="10.15" hidden="1" customHeight="1">
      <c r="A66" s="97"/>
      <c r="B66" s="98"/>
      <c r="C66" s="94"/>
      <c r="D66" s="94"/>
      <c r="E66" s="94"/>
      <c r="F66" s="94"/>
      <c r="G66" s="94"/>
      <c r="H66" s="94"/>
      <c r="I66" s="94"/>
      <c r="J66" s="99"/>
      <c r="K66" s="100"/>
      <c r="L66" s="98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BM66" s="94"/>
      <c r="BN66" s="95"/>
    </row>
    <row r="67" spans="1:66" ht="10.15" hidden="1" customHeight="1">
      <c r="A67" s="97"/>
      <c r="B67" s="98"/>
      <c r="C67" s="94"/>
      <c r="D67" s="94"/>
      <c r="E67" s="94"/>
      <c r="F67" s="94"/>
      <c r="G67" s="94"/>
      <c r="H67" s="94"/>
      <c r="I67" s="94"/>
      <c r="J67" s="99"/>
      <c r="K67" s="100"/>
      <c r="L67" s="98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BM67" s="94"/>
      <c r="BN67" s="95"/>
    </row>
    <row r="68" spans="1:66" ht="10.15" hidden="1" customHeight="1">
      <c r="A68" s="97"/>
      <c r="B68" s="98"/>
      <c r="C68" s="94"/>
      <c r="D68" s="94"/>
      <c r="E68" s="94"/>
      <c r="F68" s="94"/>
      <c r="G68" s="94"/>
      <c r="H68" s="94"/>
      <c r="I68" s="94"/>
      <c r="J68" s="99"/>
      <c r="K68" s="100"/>
      <c r="L68" s="98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4"/>
      <c r="AK68" s="94"/>
      <c r="AL68" s="94"/>
      <c r="AM68" s="94"/>
      <c r="AN68" s="94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  <c r="BM68" s="94"/>
      <c r="BN68" s="95"/>
    </row>
    <row r="69" spans="1:66" ht="10.15" hidden="1" customHeight="1">
      <c r="A69" s="97"/>
      <c r="B69" s="98"/>
      <c r="C69" s="94"/>
      <c r="D69" s="94"/>
      <c r="E69" s="94"/>
      <c r="F69" s="94"/>
      <c r="G69" s="94"/>
      <c r="H69" s="94"/>
      <c r="I69" s="94"/>
      <c r="J69" s="99"/>
      <c r="K69" s="100"/>
      <c r="L69" s="98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  <c r="BM69" s="94"/>
      <c r="BN69" s="95"/>
    </row>
    <row r="70" spans="1:66" ht="10.15" hidden="1" customHeight="1">
      <c r="A70" s="97"/>
      <c r="B70" s="98"/>
      <c r="C70" s="94"/>
      <c r="D70" s="94"/>
      <c r="E70" s="94"/>
      <c r="F70" s="94"/>
      <c r="G70" s="94"/>
      <c r="H70" s="94"/>
      <c r="I70" s="94"/>
      <c r="J70" s="99"/>
      <c r="K70" s="100"/>
      <c r="L70" s="98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  <c r="BM70" s="94"/>
      <c r="BN70" s="95"/>
    </row>
    <row r="71" spans="1:66" ht="10.15" hidden="1" customHeight="1">
      <c r="A71" s="97"/>
      <c r="B71" s="98"/>
      <c r="C71" s="94"/>
      <c r="D71" s="94"/>
      <c r="E71" s="94"/>
      <c r="F71" s="94"/>
      <c r="G71" s="94"/>
      <c r="H71" s="94"/>
      <c r="I71" s="94"/>
      <c r="J71" s="99"/>
      <c r="K71" s="100"/>
      <c r="L71" s="98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  <c r="BM71" s="94"/>
      <c r="BN71" s="95"/>
    </row>
    <row r="72" spans="1:66" ht="10.15" hidden="1" customHeight="1">
      <c r="A72" s="97"/>
      <c r="B72" s="98"/>
      <c r="C72" s="94"/>
      <c r="D72" s="94"/>
      <c r="E72" s="94"/>
      <c r="F72" s="94"/>
      <c r="G72" s="94"/>
      <c r="H72" s="94"/>
      <c r="I72" s="94"/>
      <c r="J72" s="99"/>
      <c r="K72" s="100"/>
      <c r="L72" s="98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94"/>
      <c r="AK72" s="94"/>
      <c r="AL72" s="94"/>
      <c r="AM72" s="94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  <c r="BM72" s="94"/>
      <c r="BN72" s="95"/>
    </row>
    <row r="73" spans="1:66" ht="10.15" hidden="1" customHeight="1">
      <c r="A73" s="97"/>
      <c r="B73" s="98"/>
      <c r="C73" s="94"/>
      <c r="D73" s="94"/>
      <c r="E73" s="94"/>
      <c r="F73" s="94"/>
      <c r="G73" s="94"/>
      <c r="H73" s="94"/>
      <c r="I73" s="94"/>
      <c r="J73" s="99"/>
      <c r="K73" s="100"/>
      <c r="L73" s="98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94"/>
      <c r="AI73" s="94"/>
      <c r="AJ73" s="94"/>
      <c r="AK73" s="94"/>
      <c r="AL73" s="94"/>
      <c r="AM73" s="94"/>
      <c r="AN73" s="94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  <c r="BM73" s="94"/>
      <c r="BN73" s="95"/>
    </row>
    <row r="74" spans="1:66" ht="10.15" hidden="1" customHeight="1">
      <c r="A74" s="97"/>
      <c r="B74" s="98"/>
      <c r="C74" s="94"/>
      <c r="D74" s="94"/>
      <c r="E74" s="94"/>
      <c r="F74" s="94"/>
      <c r="G74" s="94"/>
      <c r="H74" s="94"/>
      <c r="I74" s="94"/>
      <c r="J74" s="99"/>
      <c r="K74" s="100"/>
      <c r="L74" s="98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94"/>
      <c r="AI74" s="94"/>
      <c r="AJ74" s="94"/>
      <c r="AK74" s="94"/>
      <c r="AL74" s="94"/>
      <c r="AM74" s="94"/>
      <c r="AN74" s="94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  <c r="BM74" s="94"/>
      <c r="BN74" s="95"/>
    </row>
    <row r="75" spans="1:66" ht="10.15" hidden="1" customHeight="1">
      <c r="A75" s="97"/>
      <c r="B75" s="98"/>
      <c r="C75" s="94"/>
      <c r="D75" s="94"/>
      <c r="E75" s="94"/>
      <c r="F75" s="94"/>
      <c r="G75" s="94"/>
      <c r="H75" s="94"/>
      <c r="I75" s="94"/>
      <c r="J75" s="99"/>
      <c r="K75" s="100"/>
      <c r="L75" s="98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4"/>
      <c r="AK75" s="94"/>
      <c r="AL75" s="94"/>
      <c r="AM75" s="94"/>
      <c r="AN75" s="94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  <c r="BM75" s="94"/>
      <c r="BN75" s="95"/>
    </row>
    <row r="76" spans="1:66" ht="13.15" hidden="1" customHeight="1">
      <c r="A76" s="97"/>
      <c r="B76" s="98"/>
      <c r="C76" s="94"/>
      <c r="D76" s="104" t="s">
        <v>47</v>
      </c>
      <c r="E76" s="94"/>
      <c r="F76" s="126" t="s">
        <v>48</v>
      </c>
      <c r="G76" s="104" t="s">
        <v>47</v>
      </c>
      <c r="H76" s="94"/>
      <c r="I76" s="94"/>
      <c r="J76" s="113" t="s">
        <v>48</v>
      </c>
      <c r="K76" s="100"/>
      <c r="L76" s="98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  <c r="BM76" s="94"/>
      <c r="BN76" s="95"/>
    </row>
    <row r="77" spans="1:66" ht="14.45" hidden="1" customHeight="1">
      <c r="A77" s="97"/>
      <c r="B77" s="98"/>
      <c r="C77" s="94"/>
      <c r="D77" s="94"/>
      <c r="E77" s="94"/>
      <c r="F77" s="94"/>
      <c r="G77" s="94"/>
      <c r="H77" s="94"/>
      <c r="I77" s="94"/>
      <c r="J77" s="99"/>
      <c r="K77" s="100"/>
      <c r="L77" s="98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  <c r="BM77" s="94"/>
      <c r="BN77" s="95"/>
    </row>
    <row r="78" spans="1:66" ht="14.45" hidden="1" customHeight="1">
      <c r="A78" s="93"/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  <c r="BM78" s="94"/>
      <c r="BN78" s="95"/>
    </row>
    <row r="79" spans="1:66" ht="14.45" hidden="1" customHeight="1">
      <c r="A79" s="93"/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94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  <c r="BM79" s="94"/>
      <c r="BN79" s="95"/>
    </row>
    <row r="80" spans="1:66" ht="14.45" customHeight="1">
      <c r="A80" s="127"/>
      <c r="B80" s="128"/>
      <c r="C80" s="128"/>
      <c r="D80" s="128"/>
      <c r="E80" s="128"/>
      <c r="F80" s="128"/>
      <c r="G80" s="128"/>
      <c r="H80" s="128"/>
      <c r="I80" s="128"/>
      <c r="J80" s="128"/>
      <c r="K80" s="128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6"/>
    </row>
    <row r="81" spans="1:66" ht="8.1" hidden="1" customHeight="1">
      <c r="A81" s="12"/>
      <c r="B81" s="129"/>
      <c r="C81" s="130"/>
      <c r="D81" s="130"/>
      <c r="E81" s="130"/>
      <c r="F81" s="130"/>
      <c r="G81" s="130"/>
      <c r="H81" s="130"/>
      <c r="I81" s="130"/>
      <c r="J81" s="131"/>
      <c r="K81" s="132"/>
      <c r="L81" s="17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11"/>
    </row>
    <row r="82" spans="1:66" ht="24.95" hidden="1" customHeight="1">
      <c r="A82" s="12"/>
      <c r="B82" s="129"/>
      <c r="C82" s="133" t="s">
        <v>90</v>
      </c>
      <c r="D82" s="130"/>
      <c r="E82" s="130"/>
      <c r="F82" s="130"/>
      <c r="G82" s="130"/>
      <c r="H82" s="130"/>
      <c r="I82" s="130"/>
      <c r="J82" s="131"/>
      <c r="K82" s="132"/>
      <c r="L82" s="17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11"/>
    </row>
    <row r="83" spans="1:66" ht="8.1" hidden="1" customHeight="1">
      <c r="A83" s="12"/>
      <c r="B83" s="129"/>
      <c r="C83" s="130"/>
      <c r="D83" s="130"/>
      <c r="E83" s="130"/>
      <c r="F83" s="130"/>
      <c r="G83" s="130"/>
      <c r="H83" s="130"/>
      <c r="I83" s="130"/>
      <c r="J83" s="131"/>
      <c r="K83" s="132"/>
      <c r="L83" s="17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11"/>
    </row>
    <row r="84" spans="1:66" ht="12" hidden="1" customHeight="1">
      <c r="A84" s="12"/>
      <c r="B84" s="129"/>
      <c r="C84" s="134" t="s">
        <v>13</v>
      </c>
      <c r="D84" s="130"/>
      <c r="E84" s="130"/>
      <c r="F84" s="130"/>
      <c r="G84" s="130"/>
      <c r="H84" s="130"/>
      <c r="I84" s="130"/>
      <c r="J84" s="131"/>
      <c r="K84" s="132"/>
      <c r="L84" s="17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11"/>
    </row>
    <row r="85" spans="1:66" ht="16.5" hidden="1" customHeight="1">
      <c r="A85" s="12"/>
      <c r="B85" s="129"/>
      <c r="C85" s="130"/>
      <c r="D85" s="130"/>
      <c r="E85" s="278" t="str">
        <f>E7</f>
        <v>LDN Rybitví - opravy střech A,B</v>
      </c>
      <c r="F85" s="279"/>
      <c r="G85" s="279"/>
      <c r="H85" s="279"/>
      <c r="I85" s="130"/>
      <c r="J85" s="131"/>
      <c r="K85" s="132"/>
      <c r="L85" s="17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11"/>
    </row>
    <row r="86" spans="1:66" ht="12" hidden="1" customHeight="1">
      <c r="A86" s="12"/>
      <c r="B86" s="129"/>
      <c r="C86" s="134" t="s">
        <v>85</v>
      </c>
      <c r="D86" s="130"/>
      <c r="E86" s="130"/>
      <c r="F86" s="130"/>
      <c r="G86" s="130"/>
      <c r="H86" s="130"/>
      <c r="I86" s="130"/>
      <c r="J86" s="131"/>
      <c r="K86" s="132"/>
      <c r="L86" s="17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11"/>
    </row>
    <row r="87" spans="1:66" ht="16.5" hidden="1" customHeight="1">
      <c r="A87" s="12"/>
      <c r="B87" s="129"/>
      <c r="C87" s="130"/>
      <c r="D87" s="130"/>
      <c r="E87" s="280" t="str">
        <f>E9</f>
        <v>1) Střecha A</v>
      </c>
      <c r="F87" s="281"/>
      <c r="G87" s="281"/>
      <c r="H87" s="281"/>
      <c r="I87" s="130"/>
      <c r="J87" s="131"/>
      <c r="K87" s="132"/>
      <c r="L87" s="17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11"/>
    </row>
    <row r="88" spans="1:66" ht="8.1" hidden="1" customHeight="1">
      <c r="A88" s="12"/>
      <c r="B88" s="129"/>
      <c r="C88" s="130"/>
      <c r="D88" s="130"/>
      <c r="E88" s="130"/>
      <c r="F88" s="130"/>
      <c r="G88" s="130"/>
      <c r="H88" s="130"/>
      <c r="I88" s="130"/>
      <c r="J88" s="131"/>
      <c r="K88" s="132"/>
      <c r="L88" s="17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11"/>
    </row>
    <row r="89" spans="1:66" ht="12" hidden="1" customHeight="1">
      <c r="A89" s="12"/>
      <c r="B89" s="129"/>
      <c r="C89" s="134" t="s">
        <v>17</v>
      </c>
      <c r="D89" s="130"/>
      <c r="E89" s="130"/>
      <c r="F89" s="135" t="str">
        <f>F12</f>
        <v>Rybitví</v>
      </c>
      <c r="G89" s="130"/>
      <c r="H89" s="130"/>
      <c r="I89" s="134" t="s">
        <v>19</v>
      </c>
      <c r="J89" s="136">
        <f>IF(J12="","",J12)</f>
        <v>45560</v>
      </c>
      <c r="K89" s="132"/>
      <c r="L89" s="17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11"/>
    </row>
    <row r="90" spans="1:66" ht="8.1" hidden="1" customHeight="1">
      <c r="A90" s="12"/>
      <c r="B90" s="129"/>
      <c r="C90" s="130"/>
      <c r="D90" s="130"/>
      <c r="E90" s="130"/>
      <c r="F90" s="130"/>
      <c r="G90" s="130"/>
      <c r="H90" s="130"/>
      <c r="I90" s="130"/>
      <c r="J90" s="131"/>
      <c r="K90" s="132"/>
      <c r="L90" s="17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11"/>
    </row>
    <row r="91" spans="1:66" ht="15.2" hidden="1" customHeight="1">
      <c r="A91" s="12"/>
      <c r="B91" s="129"/>
      <c r="C91" s="134" t="s">
        <v>20</v>
      </c>
      <c r="D91" s="130"/>
      <c r="E91" s="130"/>
      <c r="F91" s="135" t="str">
        <f>E15</f>
        <v>Léčebna dlouhodobě nemocných Rybitví</v>
      </c>
      <c r="G91" s="130"/>
      <c r="H91" s="130"/>
      <c r="I91" s="134" t="s">
        <v>26</v>
      </c>
      <c r="J91" s="137" t="str">
        <f>E21</f>
        <v>bez PD</v>
      </c>
      <c r="K91" s="132"/>
      <c r="L91" s="17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11"/>
    </row>
    <row r="92" spans="1:66" ht="15.2" hidden="1" customHeight="1">
      <c r="A92" s="12"/>
      <c r="B92" s="129"/>
      <c r="C92" s="134" t="s">
        <v>25</v>
      </c>
      <c r="D92" s="130"/>
      <c r="E92" s="130"/>
      <c r="F92" s="135" t="str">
        <f>IF(E18="","",E18)</f>
        <v>MxK a.s.</v>
      </c>
      <c r="G92" s="130"/>
      <c r="H92" s="130"/>
      <c r="I92" s="134" t="s">
        <v>29</v>
      </c>
      <c r="J92" s="137" t="str">
        <f>E24</f>
        <v>Seibert</v>
      </c>
      <c r="K92" s="132"/>
      <c r="L92" s="17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11"/>
    </row>
    <row r="93" spans="1:66" ht="10.35" hidden="1" customHeight="1">
      <c r="A93" s="12"/>
      <c r="B93" s="129"/>
      <c r="C93" s="130"/>
      <c r="D93" s="130"/>
      <c r="E93" s="130"/>
      <c r="F93" s="130"/>
      <c r="G93" s="130"/>
      <c r="H93" s="130"/>
      <c r="I93" s="130"/>
      <c r="J93" s="131"/>
      <c r="K93" s="132"/>
      <c r="L93" s="17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11"/>
    </row>
    <row r="94" spans="1:66" ht="29.25" hidden="1" customHeight="1">
      <c r="A94" s="12"/>
      <c r="B94" s="129"/>
      <c r="C94" s="138" t="s">
        <v>91</v>
      </c>
      <c r="D94" s="139"/>
      <c r="E94" s="139"/>
      <c r="F94" s="139"/>
      <c r="G94" s="139"/>
      <c r="H94" s="139"/>
      <c r="I94" s="139"/>
      <c r="J94" s="140" t="s">
        <v>92</v>
      </c>
      <c r="K94" s="141"/>
      <c r="L94" s="17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11"/>
    </row>
    <row r="95" spans="1:66" ht="10.35" hidden="1" customHeight="1">
      <c r="A95" s="12"/>
      <c r="B95" s="129"/>
      <c r="C95" s="130"/>
      <c r="D95" s="130"/>
      <c r="E95" s="130"/>
      <c r="F95" s="130"/>
      <c r="G95" s="130"/>
      <c r="H95" s="130"/>
      <c r="I95" s="130"/>
      <c r="J95" s="131"/>
      <c r="K95" s="132"/>
      <c r="L95" s="17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11"/>
    </row>
    <row r="96" spans="1:66" ht="22.9" hidden="1" customHeight="1">
      <c r="A96" s="12"/>
      <c r="B96" s="129"/>
      <c r="C96" s="142" t="s">
        <v>93</v>
      </c>
      <c r="D96" s="130"/>
      <c r="E96" s="130"/>
      <c r="F96" s="130"/>
      <c r="G96" s="130"/>
      <c r="H96" s="130"/>
      <c r="I96" s="130"/>
      <c r="J96" s="143">
        <f>J130</f>
        <v>0</v>
      </c>
      <c r="K96" s="132"/>
      <c r="L96" s="17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144" t="s">
        <v>94</v>
      </c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11"/>
    </row>
    <row r="97" spans="1:66" ht="24.95" hidden="1" customHeight="1">
      <c r="A97" s="12"/>
      <c r="B97" s="129"/>
      <c r="C97" s="130"/>
      <c r="D97" s="145" t="s">
        <v>95</v>
      </c>
      <c r="E97" s="130"/>
      <c r="F97" s="130"/>
      <c r="G97" s="130"/>
      <c r="H97" s="130"/>
      <c r="I97" s="130"/>
      <c r="J97" s="146">
        <f>J131</f>
        <v>0</v>
      </c>
      <c r="K97" s="132"/>
      <c r="L97" s="17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11"/>
    </row>
    <row r="98" spans="1:66" ht="19.899999999999999" hidden="1" customHeight="1">
      <c r="A98" s="12"/>
      <c r="B98" s="129"/>
      <c r="C98" s="130"/>
      <c r="D98" s="147" t="s">
        <v>96</v>
      </c>
      <c r="E98" s="130"/>
      <c r="F98" s="130"/>
      <c r="G98" s="130"/>
      <c r="H98" s="130"/>
      <c r="I98" s="130"/>
      <c r="J98" s="146">
        <f>J132</f>
        <v>0</v>
      </c>
      <c r="K98" s="132"/>
      <c r="L98" s="17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11"/>
    </row>
    <row r="99" spans="1:66" ht="19.899999999999999" hidden="1" customHeight="1">
      <c r="A99" s="12"/>
      <c r="B99" s="129"/>
      <c r="C99" s="130"/>
      <c r="D99" s="147" t="s">
        <v>97</v>
      </c>
      <c r="E99" s="130"/>
      <c r="F99" s="130"/>
      <c r="G99" s="130"/>
      <c r="H99" s="130"/>
      <c r="I99" s="130"/>
      <c r="J99" s="146">
        <f>J135</f>
        <v>0</v>
      </c>
      <c r="K99" s="132"/>
      <c r="L99" s="17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11"/>
    </row>
    <row r="100" spans="1:66" ht="24.95" hidden="1" customHeight="1">
      <c r="A100" s="12"/>
      <c r="B100" s="129"/>
      <c r="C100" s="130"/>
      <c r="D100" s="145" t="s">
        <v>98</v>
      </c>
      <c r="E100" s="130"/>
      <c r="F100" s="130"/>
      <c r="G100" s="130"/>
      <c r="H100" s="130"/>
      <c r="I100" s="130"/>
      <c r="J100" s="146">
        <f>J143</f>
        <v>0</v>
      </c>
      <c r="K100" s="132"/>
      <c r="L100" s="17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11"/>
    </row>
    <row r="101" spans="1:66" ht="19.899999999999999" hidden="1" customHeight="1">
      <c r="A101" s="12"/>
      <c r="B101" s="129"/>
      <c r="C101" s="130"/>
      <c r="D101" s="147" t="s">
        <v>99</v>
      </c>
      <c r="E101" s="130"/>
      <c r="F101" s="130"/>
      <c r="G101" s="130"/>
      <c r="H101" s="130"/>
      <c r="I101" s="130"/>
      <c r="J101" s="146">
        <f>J144</f>
        <v>0</v>
      </c>
      <c r="K101" s="132"/>
      <c r="L101" s="17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11"/>
    </row>
    <row r="102" spans="1:66" ht="19.899999999999999" hidden="1" customHeight="1">
      <c r="A102" s="12"/>
      <c r="B102" s="129"/>
      <c r="C102" s="130"/>
      <c r="D102" s="147" t="s">
        <v>100</v>
      </c>
      <c r="E102" s="130"/>
      <c r="F102" s="130"/>
      <c r="G102" s="130"/>
      <c r="H102" s="130"/>
      <c r="I102" s="130"/>
      <c r="J102" s="146">
        <f>J150</f>
        <v>0</v>
      </c>
      <c r="K102" s="132"/>
      <c r="L102" s="17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11"/>
    </row>
    <row r="103" spans="1:66" ht="19.899999999999999" hidden="1" customHeight="1">
      <c r="A103" s="12"/>
      <c r="B103" s="129"/>
      <c r="C103" s="130"/>
      <c r="D103" s="147" t="s">
        <v>101</v>
      </c>
      <c r="E103" s="130"/>
      <c r="F103" s="130"/>
      <c r="G103" s="130"/>
      <c r="H103" s="130"/>
      <c r="I103" s="130"/>
      <c r="J103" s="146">
        <f>J164</f>
        <v>0</v>
      </c>
      <c r="K103" s="132"/>
      <c r="L103" s="17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11"/>
    </row>
    <row r="104" spans="1:66" ht="19.899999999999999" hidden="1" customHeight="1">
      <c r="A104" s="12"/>
      <c r="B104" s="129"/>
      <c r="C104" s="130"/>
      <c r="D104" s="147" t="s">
        <v>102</v>
      </c>
      <c r="E104" s="130"/>
      <c r="F104" s="130"/>
      <c r="G104" s="130"/>
      <c r="H104" s="130"/>
      <c r="I104" s="130"/>
      <c r="J104" s="146">
        <f>J168</f>
        <v>0</v>
      </c>
      <c r="K104" s="132"/>
      <c r="L104" s="17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11"/>
    </row>
    <row r="105" spans="1:66" ht="24.95" hidden="1" customHeight="1">
      <c r="A105" s="12"/>
      <c r="B105" s="129"/>
      <c r="C105" s="130"/>
      <c r="D105" s="145" t="s">
        <v>103</v>
      </c>
      <c r="E105" s="130"/>
      <c r="F105" s="130"/>
      <c r="G105" s="130"/>
      <c r="H105" s="130"/>
      <c r="I105" s="130"/>
      <c r="J105" s="146">
        <f>J171</f>
        <v>0</v>
      </c>
      <c r="K105" s="132"/>
      <c r="L105" s="17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11"/>
    </row>
    <row r="106" spans="1:66" ht="19.899999999999999" hidden="1" customHeight="1">
      <c r="A106" s="12"/>
      <c r="B106" s="129"/>
      <c r="C106" s="130"/>
      <c r="D106" s="147" t="s">
        <v>104</v>
      </c>
      <c r="E106" s="130"/>
      <c r="F106" s="130"/>
      <c r="G106" s="130"/>
      <c r="H106" s="130"/>
      <c r="I106" s="130"/>
      <c r="J106" s="146">
        <f>J172</f>
        <v>0</v>
      </c>
      <c r="K106" s="132"/>
      <c r="L106" s="17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11"/>
    </row>
    <row r="107" spans="1:66" ht="24.95" hidden="1" customHeight="1">
      <c r="A107" s="12"/>
      <c r="B107" s="129"/>
      <c r="C107" s="130"/>
      <c r="D107" s="145" t="s">
        <v>105</v>
      </c>
      <c r="E107" s="130"/>
      <c r="F107" s="130"/>
      <c r="G107" s="130"/>
      <c r="H107" s="130"/>
      <c r="I107" s="130"/>
      <c r="J107" s="146">
        <f>J175</f>
        <v>0</v>
      </c>
      <c r="K107" s="132"/>
      <c r="L107" s="17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11"/>
    </row>
    <row r="108" spans="1:66" ht="19.899999999999999" hidden="1" customHeight="1">
      <c r="A108" s="12"/>
      <c r="B108" s="129"/>
      <c r="C108" s="130"/>
      <c r="D108" s="147" t="s">
        <v>106</v>
      </c>
      <c r="E108" s="130"/>
      <c r="F108" s="130"/>
      <c r="G108" s="130"/>
      <c r="H108" s="130"/>
      <c r="I108" s="130"/>
      <c r="J108" s="146">
        <f>J176</f>
        <v>0</v>
      </c>
      <c r="K108" s="132"/>
      <c r="L108" s="17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11"/>
    </row>
    <row r="109" spans="1:66" ht="19.899999999999999" hidden="1" customHeight="1">
      <c r="A109" s="12"/>
      <c r="B109" s="129"/>
      <c r="C109" s="130"/>
      <c r="D109" s="147" t="s">
        <v>107</v>
      </c>
      <c r="E109" s="130"/>
      <c r="F109" s="130"/>
      <c r="G109" s="130"/>
      <c r="H109" s="130"/>
      <c r="I109" s="130"/>
      <c r="J109" s="146">
        <f>J178</f>
        <v>0</v>
      </c>
      <c r="K109" s="132"/>
      <c r="L109" s="17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11"/>
    </row>
    <row r="110" spans="1:66" ht="19.899999999999999" hidden="1" customHeight="1">
      <c r="A110" s="12"/>
      <c r="B110" s="129"/>
      <c r="C110" s="130"/>
      <c r="D110" s="147" t="s">
        <v>108</v>
      </c>
      <c r="E110" s="130"/>
      <c r="F110" s="130"/>
      <c r="G110" s="130"/>
      <c r="H110" s="130"/>
      <c r="I110" s="130"/>
      <c r="J110" s="146">
        <f>J180</f>
        <v>0</v>
      </c>
      <c r="K110" s="132"/>
      <c r="L110" s="17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11"/>
    </row>
    <row r="111" spans="1:66" ht="21.75" hidden="1" customHeight="1">
      <c r="A111" s="12"/>
      <c r="B111" s="129"/>
      <c r="C111" s="130"/>
      <c r="D111" s="130"/>
      <c r="E111" s="130"/>
      <c r="F111" s="130"/>
      <c r="G111" s="130"/>
      <c r="H111" s="130"/>
      <c r="I111" s="130"/>
      <c r="J111" s="131"/>
      <c r="K111" s="132"/>
      <c r="L111" s="17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11"/>
    </row>
    <row r="112" spans="1:66" ht="8.1" hidden="1" customHeight="1">
      <c r="A112" s="12"/>
      <c r="B112" s="129"/>
      <c r="C112" s="130"/>
      <c r="D112" s="130"/>
      <c r="E112" s="130"/>
      <c r="F112" s="130"/>
      <c r="G112" s="130"/>
      <c r="H112" s="130"/>
      <c r="I112" s="130"/>
      <c r="J112" s="131"/>
      <c r="K112" s="132"/>
      <c r="L112" s="17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11"/>
    </row>
    <row r="113" spans="1:66" ht="10.15" hidden="1" customHeight="1">
      <c r="A113" s="7"/>
      <c r="B113" s="130"/>
      <c r="C113" s="130"/>
      <c r="D113" s="130"/>
      <c r="E113" s="130"/>
      <c r="F113" s="130"/>
      <c r="G113" s="130"/>
      <c r="H113" s="130"/>
      <c r="I113" s="130"/>
      <c r="J113" s="130"/>
      <c r="K113" s="130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11"/>
    </row>
    <row r="114" spans="1:66" ht="10.15" hidden="1" customHeight="1">
      <c r="A114" s="7"/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11"/>
    </row>
    <row r="115" spans="1:66" ht="10.15" hidden="1" customHeight="1">
      <c r="A115" s="7"/>
      <c r="B115" s="130"/>
      <c r="C115" s="130"/>
      <c r="D115" s="130"/>
      <c r="E115" s="130"/>
      <c r="F115" s="130"/>
      <c r="G115" s="130"/>
      <c r="H115" s="130"/>
      <c r="I115" s="130"/>
      <c r="J115" s="130"/>
      <c r="K115" s="130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11"/>
    </row>
    <row r="116" spans="1:66" ht="8.1" customHeight="1">
      <c r="A116" s="12"/>
      <c r="B116" s="13"/>
      <c r="C116" s="14"/>
      <c r="D116" s="14"/>
      <c r="E116" s="14"/>
      <c r="F116" s="14"/>
      <c r="G116" s="14"/>
      <c r="H116" s="14"/>
      <c r="I116" s="14"/>
      <c r="J116" s="15"/>
      <c r="K116" s="16"/>
      <c r="L116" s="17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11"/>
    </row>
    <row r="117" spans="1:66" ht="24.95" customHeight="1">
      <c r="A117" s="12"/>
      <c r="B117" s="17"/>
      <c r="C117" s="43" t="s">
        <v>109</v>
      </c>
      <c r="D117" s="9"/>
      <c r="E117" s="9"/>
      <c r="F117" s="9"/>
      <c r="G117" s="9"/>
      <c r="H117" s="9"/>
      <c r="I117" s="9"/>
      <c r="J117" s="19"/>
      <c r="K117" s="20"/>
      <c r="L117" s="17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11"/>
    </row>
    <row r="118" spans="1:66" ht="8.1" customHeight="1">
      <c r="A118" s="12"/>
      <c r="B118" s="17"/>
      <c r="C118" s="9"/>
      <c r="D118" s="9"/>
      <c r="E118" s="9"/>
      <c r="F118" s="9"/>
      <c r="G118" s="9"/>
      <c r="H118" s="9"/>
      <c r="I118" s="9"/>
      <c r="J118" s="19"/>
      <c r="K118" s="20"/>
      <c r="L118" s="17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11"/>
    </row>
    <row r="119" spans="1:66" ht="12" customHeight="1">
      <c r="A119" s="12"/>
      <c r="B119" s="17"/>
      <c r="C119" s="31" t="s">
        <v>13</v>
      </c>
      <c r="D119" s="9"/>
      <c r="E119" s="9"/>
      <c r="F119" s="9"/>
      <c r="G119" s="9"/>
      <c r="H119" s="9"/>
      <c r="I119" s="9"/>
      <c r="J119" s="19"/>
      <c r="K119" s="20"/>
      <c r="L119" s="17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11"/>
    </row>
    <row r="120" spans="1:66" ht="16.5" customHeight="1">
      <c r="A120" s="12"/>
      <c r="B120" s="17"/>
      <c r="C120" s="9"/>
      <c r="D120" s="9"/>
      <c r="E120" s="268" t="str">
        <f>E7</f>
        <v>LDN Rybitví - opravy střech A,B</v>
      </c>
      <c r="F120" s="269"/>
      <c r="G120" s="269"/>
      <c r="H120" s="269"/>
      <c r="I120" s="9"/>
      <c r="J120" s="19"/>
      <c r="K120" s="20"/>
      <c r="L120" s="17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11"/>
    </row>
    <row r="121" spans="1:66" ht="12" customHeight="1">
      <c r="A121" s="12"/>
      <c r="B121" s="17"/>
      <c r="C121" s="31" t="s">
        <v>85</v>
      </c>
      <c r="D121" s="9"/>
      <c r="E121" s="9"/>
      <c r="F121" s="9"/>
      <c r="G121" s="9"/>
      <c r="H121" s="9"/>
      <c r="I121" s="9"/>
      <c r="J121" s="19"/>
      <c r="K121" s="20"/>
      <c r="L121" s="17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11"/>
    </row>
    <row r="122" spans="1:66" ht="21" customHeight="1">
      <c r="A122" s="12"/>
      <c r="B122" s="17"/>
      <c r="C122" s="9"/>
      <c r="D122" s="9"/>
      <c r="E122" s="270" t="str">
        <f>E9</f>
        <v>1) Střecha A</v>
      </c>
      <c r="F122" s="271"/>
      <c r="G122" s="271"/>
      <c r="H122" s="271"/>
      <c r="I122" s="9"/>
      <c r="J122" s="19"/>
      <c r="K122" s="20"/>
      <c r="L122" s="17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11"/>
    </row>
    <row r="123" spans="1:66" ht="8.1" customHeight="1">
      <c r="A123" s="12"/>
      <c r="B123" s="17"/>
      <c r="C123" s="9"/>
      <c r="D123" s="9"/>
      <c r="E123" s="9"/>
      <c r="F123" s="9"/>
      <c r="G123" s="9"/>
      <c r="H123" s="9"/>
      <c r="I123" s="9"/>
      <c r="J123" s="19"/>
      <c r="K123" s="20"/>
      <c r="L123" s="17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11"/>
    </row>
    <row r="124" spans="1:66" ht="12" customHeight="1">
      <c r="A124" s="12"/>
      <c r="B124" s="17"/>
      <c r="C124" s="31" t="s">
        <v>17</v>
      </c>
      <c r="D124" s="9"/>
      <c r="E124" s="9"/>
      <c r="F124" s="148" t="str">
        <f>F12</f>
        <v>Rybitví</v>
      </c>
      <c r="G124" s="9"/>
      <c r="H124" s="9"/>
      <c r="I124" s="31" t="s">
        <v>19</v>
      </c>
      <c r="J124" s="149">
        <f>IF(J12="","",J12)</f>
        <v>45560</v>
      </c>
      <c r="K124" s="20"/>
      <c r="L124" s="17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11"/>
    </row>
    <row r="125" spans="1:66" ht="8.1" customHeight="1">
      <c r="A125" s="12"/>
      <c r="B125" s="17"/>
      <c r="C125" s="9"/>
      <c r="D125" s="9"/>
      <c r="E125" s="9"/>
      <c r="F125" s="9"/>
      <c r="G125" s="9"/>
      <c r="H125" s="9"/>
      <c r="I125" s="9"/>
      <c r="J125" s="19"/>
      <c r="K125" s="20"/>
      <c r="L125" s="17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11"/>
    </row>
    <row r="126" spans="1:66" ht="15.2" customHeight="1">
      <c r="A126" s="12"/>
      <c r="B126" s="17"/>
      <c r="C126" s="31" t="s">
        <v>20</v>
      </c>
      <c r="D126" s="9"/>
      <c r="E126" s="9"/>
      <c r="F126" s="148" t="str">
        <f>E15</f>
        <v>Léčebna dlouhodobě nemocných Rybitví</v>
      </c>
      <c r="G126" s="9"/>
      <c r="H126" s="9"/>
      <c r="I126" s="31" t="s">
        <v>26</v>
      </c>
      <c r="J126" s="150" t="str">
        <f>E21</f>
        <v>bez PD</v>
      </c>
      <c r="K126" s="20"/>
      <c r="L126" s="17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11"/>
    </row>
    <row r="127" spans="1:66" ht="15.2" customHeight="1">
      <c r="A127" s="12"/>
      <c r="B127" s="17"/>
      <c r="C127" s="31" t="s">
        <v>25</v>
      </c>
      <c r="D127" s="9"/>
      <c r="E127" s="9"/>
      <c r="F127" s="151"/>
      <c r="G127" s="9"/>
      <c r="H127" s="9"/>
      <c r="I127" s="31" t="s">
        <v>29</v>
      </c>
      <c r="J127" s="150" t="str">
        <f>E24</f>
        <v>Seibert</v>
      </c>
      <c r="K127" s="20"/>
      <c r="L127" s="17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11"/>
    </row>
    <row r="128" spans="1:66" ht="10.35" customHeight="1">
      <c r="A128" s="12"/>
      <c r="B128" s="17"/>
      <c r="C128" s="47"/>
      <c r="D128" s="47"/>
      <c r="E128" s="47"/>
      <c r="F128" s="47"/>
      <c r="G128" s="47"/>
      <c r="H128" s="47"/>
      <c r="I128" s="47"/>
      <c r="J128" s="152"/>
      <c r="K128" s="20"/>
      <c r="L128" s="17"/>
      <c r="M128" s="47"/>
      <c r="N128" s="47"/>
      <c r="O128" s="47"/>
      <c r="P128" s="47"/>
      <c r="Q128" s="47"/>
      <c r="R128" s="47"/>
      <c r="S128" s="47"/>
      <c r="T128" s="47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11"/>
    </row>
    <row r="129" spans="1:66" ht="29.25" customHeight="1">
      <c r="A129" s="12"/>
      <c r="B129" s="50"/>
      <c r="C129" s="153" t="s">
        <v>110</v>
      </c>
      <c r="D129" s="154" t="s">
        <v>58</v>
      </c>
      <c r="E129" s="154" t="s">
        <v>54</v>
      </c>
      <c r="F129" s="154" t="s">
        <v>55</v>
      </c>
      <c r="G129" s="154" t="s">
        <v>111</v>
      </c>
      <c r="H129" s="154" t="s">
        <v>112</v>
      </c>
      <c r="I129" s="154" t="s">
        <v>113</v>
      </c>
      <c r="J129" s="155" t="s">
        <v>92</v>
      </c>
      <c r="K129" s="156" t="s">
        <v>114</v>
      </c>
      <c r="L129" s="50"/>
      <c r="M129" s="157"/>
      <c r="N129" s="158" t="s">
        <v>36</v>
      </c>
      <c r="O129" s="158" t="s">
        <v>115</v>
      </c>
      <c r="P129" s="158" t="s">
        <v>116</v>
      </c>
      <c r="Q129" s="158" t="s">
        <v>117</v>
      </c>
      <c r="R129" s="158" t="s">
        <v>118</v>
      </c>
      <c r="S129" s="158" t="s">
        <v>119</v>
      </c>
      <c r="T129" s="159" t="s">
        <v>120</v>
      </c>
      <c r="U129" s="53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11"/>
    </row>
    <row r="130" spans="1:66" ht="22.9" customHeight="1">
      <c r="A130" s="12"/>
      <c r="B130" s="17"/>
      <c r="C130" s="160" t="s">
        <v>121</v>
      </c>
      <c r="D130" s="51"/>
      <c r="E130" s="51"/>
      <c r="F130" s="51"/>
      <c r="G130" s="51"/>
      <c r="H130" s="51"/>
      <c r="I130" s="51"/>
      <c r="J130" s="161">
        <f>BK130</f>
        <v>0</v>
      </c>
      <c r="K130" s="20"/>
      <c r="L130" s="50"/>
      <c r="M130" s="64"/>
      <c r="N130" s="51"/>
      <c r="O130" s="51"/>
      <c r="P130" s="162">
        <f>P131+P143+P171+P175</f>
        <v>524.17750000000001</v>
      </c>
      <c r="Q130" s="51"/>
      <c r="R130" s="162">
        <f>R131+R143+R171+R175</f>
        <v>7.7203007890000004</v>
      </c>
      <c r="S130" s="51"/>
      <c r="T130" s="163">
        <f>T131+T143+T171+T175</f>
        <v>3.7016999999999998</v>
      </c>
      <c r="U130" s="53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144" t="s">
        <v>72</v>
      </c>
      <c r="AU130" s="144" t="s">
        <v>94</v>
      </c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164">
        <f>BK131+BK143+BK171+BK175</f>
        <v>0</v>
      </c>
      <c r="BL130" s="9"/>
      <c r="BM130" s="9"/>
      <c r="BN130" s="11"/>
    </row>
    <row r="131" spans="1:66" ht="25.9" customHeight="1">
      <c r="A131" s="12"/>
      <c r="B131" s="17"/>
      <c r="C131" s="9"/>
      <c r="D131" s="165" t="s">
        <v>72</v>
      </c>
      <c r="E131" s="166" t="s">
        <v>122</v>
      </c>
      <c r="F131" s="166" t="s">
        <v>123</v>
      </c>
      <c r="G131" s="9"/>
      <c r="H131" s="9"/>
      <c r="I131" s="9"/>
      <c r="J131" s="167">
        <f>BK131</f>
        <v>0</v>
      </c>
      <c r="K131" s="20"/>
      <c r="L131" s="50"/>
      <c r="M131" s="53"/>
      <c r="N131" s="9"/>
      <c r="O131" s="9"/>
      <c r="P131" s="168">
        <f>P132+P135</f>
        <v>14.687500000000002</v>
      </c>
      <c r="Q131" s="9"/>
      <c r="R131" s="168">
        <f>R132+R135</f>
        <v>0</v>
      </c>
      <c r="S131" s="9"/>
      <c r="T131" s="169">
        <f>T132+T135</f>
        <v>0</v>
      </c>
      <c r="U131" s="53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165" t="s">
        <v>5</v>
      </c>
      <c r="AS131" s="9"/>
      <c r="AT131" s="170" t="s">
        <v>72</v>
      </c>
      <c r="AU131" s="170" t="s">
        <v>73</v>
      </c>
      <c r="AV131" s="9"/>
      <c r="AW131" s="9"/>
      <c r="AX131" s="9"/>
      <c r="AY131" s="165" t="s">
        <v>124</v>
      </c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171">
        <f>BK132+BK135</f>
        <v>0</v>
      </c>
      <c r="BL131" s="9"/>
      <c r="BM131" s="9"/>
      <c r="BN131" s="11"/>
    </row>
    <row r="132" spans="1:66" ht="22.9" customHeight="1">
      <c r="A132" s="12"/>
      <c r="B132" s="17"/>
      <c r="C132" s="47"/>
      <c r="D132" s="172" t="s">
        <v>72</v>
      </c>
      <c r="E132" s="173" t="s">
        <v>125</v>
      </c>
      <c r="F132" s="173" t="s">
        <v>126</v>
      </c>
      <c r="G132" s="47"/>
      <c r="H132" s="47"/>
      <c r="I132" s="47"/>
      <c r="J132" s="174">
        <f>BK132</f>
        <v>0</v>
      </c>
      <c r="K132" s="175"/>
      <c r="L132" s="50"/>
      <c r="M132" s="53"/>
      <c r="N132" s="9"/>
      <c r="O132" s="9"/>
      <c r="P132" s="168">
        <f>SUM(P133:P134)</f>
        <v>6</v>
      </c>
      <c r="Q132" s="9"/>
      <c r="R132" s="168">
        <f>SUM(R133:R134)</f>
        <v>0</v>
      </c>
      <c r="S132" s="9"/>
      <c r="T132" s="169">
        <f>SUM(T133:T134)</f>
        <v>0</v>
      </c>
      <c r="U132" s="53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165" t="s">
        <v>5</v>
      </c>
      <c r="AS132" s="9"/>
      <c r="AT132" s="170" t="s">
        <v>72</v>
      </c>
      <c r="AU132" s="170" t="s">
        <v>5</v>
      </c>
      <c r="AV132" s="9"/>
      <c r="AW132" s="9"/>
      <c r="AX132" s="9"/>
      <c r="AY132" s="165" t="s">
        <v>124</v>
      </c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171">
        <f>SUM(BK133:BK134)</f>
        <v>0</v>
      </c>
      <c r="BL132" s="9"/>
      <c r="BM132" s="9"/>
      <c r="BN132" s="11"/>
    </row>
    <row r="133" spans="1:66" ht="24.2" customHeight="1">
      <c r="A133" s="12"/>
      <c r="B133" s="50"/>
      <c r="C133" s="176" t="s">
        <v>5</v>
      </c>
      <c r="D133" s="176" t="s">
        <v>127</v>
      </c>
      <c r="E133" s="177" t="s">
        <v>128</v>
      </c>
      <c r="F133" s="177" t="s">
        <v>129</v>
      </c>
      <c r="G133" s="178" t="s">
        <v>130</v>
      </c>
      <c r="H133" s="179">
        <v>5</v>
      </c>
      <c r="I133" s="180">
        <v>0</v>
      </c>
      <c r="J133" s="181">
        <f>ROUND(I133*H133,1)</f>
        <v>0</v>
      </c>
      <c r="K133" s="182"/>
      <c r="L133" s="50"/>
      <c r="M133" s="183"/>
      <c r="N133" s="184" t="s">
        <v>37</v>
      </c>
      <c r="O133" s="185">
        <v>1.2</v>
      </c>
      <c r="P133" s="185">
        <f>O133*H133</f>
        <v>6</v>
      </c>
      <c r="Q133" s="185">
        <v>0</v>
      </c>
      <c r="R133" s="185">
        <f>Q133*H133</f>
        <v>0</v>
      </c>
      <c r="S133" s="185">
        <v>0</v>
      </c>
      <c r="T133" s="186">
        <f>S133*H133</f>
        <v>0</v>
      </c>
      <c r="U133" s="53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187" t="s">
        <v>131</v>
      </c>
      <c r="AS133" s="9"/>
      <c r="AT133" s="187" t="s">
        <v>127</v>
      </c>
      <c r="AU133" s="187" t="s">
        <v>81</v>
      </c>
      <c r="AV133" s="9"/>
      <c r="AW133" s="9"/>
      <c r="AX133" s="9"/>
      <c r="AY133" s="144" t="s">
        <v>124</v>
      </c>
      <c r="AZ133" s="9"/>
      <c r="BA133" s="9"/>
      <c r="BB133" s="9"/>
      <c r="BC133" s="9"/>
      <c r="BD133" s="9"/>
      <c r="BE133" s="188">
        <f>IF(N133="základní",J133,0)</f>
        <v>0</v>
      </c>
      <c r="BF133" s="188">
        <f>IF(N133="snížená",J133,0)</f>
        <v>0</v>
      </c>
      <c r="BG133" s="188">
        <f>IF(N133="zákl. přenesená",J133,0)</f>
        <v>0</v>
      </c>
      <c r="BH133" s="188">
        <f>IF(N133="sníž. přenesená",J133,0)</f>
        <v>0</v>
      </c>
      <c r="BI133" s="188">
        <f>IF(N133="nulová",J133,0)</f>
        <v>0</v>
      </c>
      <c r="BJ133" s="144" t="s">
        <v>5</v>
      </c>
      <c r="BK133" s="188">
        <f>ROUND(I133*H133,1)</f>
        <v>0</v>
      </c>
      <c r="BL133" s="144" t="s">
        <v>131</v>
      </c>
      <c r="BM133" s="187" t="s">
        <v>132</v>
      </c>
      <c r="BN133" s="11"/>
    </row>
    <row r="134" spans="1:66" ht="10.15" customHeight="1">
      <c r="A134" s="12"/>
      <c r="B134" s="17"/>
      <c r="C134" s="51"/>
      <c r="D134" s="189" t="s">
        <v>133</v>
      </c>
      <c r="E134" s="190"/>
      <c r="F134" s="191" t="s">
        <v>134</v>
      </c>
      <c r="G134" s="51"/>
      <c r="H134" s="192">
        <v>5</v>
      </c>
      <c r="I134" s="51"/>
      <c r="J134" s="193"/>
      <c r="K134" s="194"/>
      <c r="L134" s="50"/>
      <c r="M134" s="53"/>
      <c r="N134" s="9"/>
      <c r="O134" s="9"/>
      <c r="P134" s="9"/>
      <c r="Q134" s="9"/>
      <c r="R134" s="9"/>
      <c r="S134" s="9"/>
      <c r="T134" s="54"/>
      <c r="U134" s="53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195" t="s">
        <v>133</v>
      </c>
      <c r="AU134" s="195" t="s">
        <v>81</v>
      </c>
      <c r="AV134" s="196" t="s">
        <v>81</v>
      </c>
      <c r="AW134" s="196" t="s">
        <v>28</v>
      </c>
      <c r="AX134" s="196" t="s">
        <v>5</v>
      </c>
      <c r="AY134" s="195" t="s">
        <v>124</v>
      </c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11"/>
    </row>
    <row r="135" spans="1:66" ht="22.9" customHeight="1">
      <c r="A135" s="12"/>
      <c r="B135" s="17"/>
      <c r="C135" s="47"/>
      <c r="D135" s="172" t="s">
        <v>72</v>
      </c>
      <c r="E135" s="173" t="s">
        <v>135</v>
      </c>
      <c r="F135" s="173" t="s">
        <v>136</v>
      </c>
      <c r="G135" s="47"/>
      <c r="H135" s="47"/>
      <c r="I135" s="47"/>
      <c r="J135" s="174">
        <f>BK135</f>
        <v>0</v>
      </c>
      <c r="K135" s="175"/>
      <c r="L135" s="50"/>
      <c r="M135" s="53"/>
      <c r="N135" s="9"/>
      <c r="O135" s="9"/>
      <c r="P135" s="168">
        <f>SUM(P136:P142)</f>
        <v>8.6875000000000018</v>
      </c>
      <c r="Q135" s="9"/>
      <c r="R135" s="168">
        <f>SUM(R136:R142)</f>
        <v>0</v>
      </c>
      <c r="S135" s="9"/>
      <c r="T135" s="169">
        <f>SUM(T136:T142)</f>
        <v>0</v>
      </c>
      <c r="U135" s="53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165" t="s">
        <v>5</v>
      </c>
      <c r="AS135" s="9"/>
      <c r="AT135" s="170" t="s">
        <v>72</v>
      </c>
      <c r="AU135" s="170" t="s">
        <v>5</v>
      </c>
      <c r="AV135" s="9"/>
      <c r="AW135" s="9"/>
      <c r="AX135" s="9"/>
      <c r="AY135" s="165" t="s">
        <v>124</v>
      </c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171">
        <f>SUM(BK136:BK142)</f>
        <v>0</v>
      </c>
      <c r="BL135" s="9"/>
      <c r="BM135" s="9"/>
      <c r="BN135" s="11"/>
    </row>
    <row r="136" spans="1:66" ht="24.2" customHeight="1">
      <c r="A136" s="12"/>
      <c r="B136" s="50"/>
      <c r="C136" s="176" t="s">
        <v>81</v>
      </c>
      <c r="D136" s="176" t="s">
        <v>127</v>
      </c>
      <c r="E136" s="177" t="s">
        <v>137</v>
      </c>
      <c r="F136" s="177" t="s">
        <v>138</v>
      </c>
      <c r="G136" s="178" t="s">
        <v>139</v>
      </c>
      <c r="H136" s="179">
        <v>2.5</v>
      </c>
      <c r="I136" s="180">
        <v>0</v>
      </c>
      <c r="J136" s="181">
        <f>ROUND(I136*H136,1)</f>
        <v>0</v>
      </c>
      <c r="K136" s="182"/>
      <c r="L136" s="50"/>
      <c r="M136" s="183"/>
      <c r="N136" s="184" t="s">
        <v>37</v>
      </c>
      <c r="O136" s="185">
        <v>3.4000000000000002E-2</v>
      </c>
      <c r="P136" s="185">
        <f>O136*H136</f>
        <v>8.5000000000000006E-2</v>
      </c>
      <c r="Q136" s="185">
        <v>0</v>
      </c>
      <c r="R136" s="185">
        <f>Q136*H136</f>
        <v>0</v>
      </c>
      <c r="S136" s="185">
        <v>0</v>
      </c>
      <c r="T136" s="186">
        <f>S136*H136</f>
        <v>0</v>
      </c>
      <c r="U136" s="53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187" t="s">
        <v>131</v>
      </c>
      <c r="AS136" s="9"/>
      <c r="AT136" s="187" t="s">
        <v>127</v>
      </c>
      <c r="AU136" s="187" t="s">
        <v>81</v>
      </c>
      <c r="AV136" s="9"/>
      <c r="AW136" s="9"/>
      <c r="AX136" s="9"/>
      <c r="AY136" s="144" t="s">
        <v>124</v>
      </c>
      <c r="AZ136" s="9"/>
      <c r="BA136" s="9"/>
      <c r="BB136" s="9"/>
      <c r="BC136" s="9"/>
      <c r="BD136" s="9"/>
      <c r="BE136" s="188">
        <f>IF(N136="základní",J136,0)</f>
        <v>0</v>
      </c>
      <c r="BF136" s="188">
        <f>IF(N136="snížená",J136,0)</f>
        <v>0</v>
      </c>
      <c r="BG136" s="188">
        <f>IF(N136="zákl. přenesená",J136,0)</f>
        <v>0</v>
      </c>
      <c r="BH136" s="188">
        <f>IF(N136="sníž. přenesená",J136,0)</f>
        <v>0</v>
      </c>
      <c r="BI136" s="188">
        <f>IF(N136="nulová",J136,0)</f>
        <v>0</v>
      </c>
      <c r="BJ136" s="144" t="s">
        <v>5</v>
      </c>
      <c r="BK136" s="188">
        <f>ROUND(I136*H136,1)</f>
        <v>0</v>
      </c>
      <c r="BL136" s="144" t="s">
        <v>131</v>
      </c>
      <c r="BM136" s="187" t="s">
        <v>140</v>
      </c>
      <c r="BN136" s="11"/>
    </row>
    <row r="137" spans="1:66" ht="33" customHeight="1">
      <c r="A137" s="12"/>
      <c r="B137" s="50"/>
      <c r="C137" s="176" t="s">
        <v>141</v>
      </c>
      <c r="D137" s="176" t="s">
        <v>127</v>
      </c>
      <c r="E137" s="177" t="s">
        <v>142</v>
      </c>
      <c r="F137" s="177" t="s">
        <v>143</v>
      </c>
      <c r="G137" s="178" t="s">
        <v>139</v>
      </c>
      <c r="H137" s="179">
        <v>2.5</v>
      </c>
      <c r="I137" s="180">
        <v>0</v>
      </c>
      <c r="J137" s="181">
        <f>ROUND(I137*H137,1)</f>
        <v>0</v>
      </c>
      <c r="K137" s="182"/>
      <c r="L137" s="50"/>
      <c r="M137" s="183"/>
      <c r="N137" s="184" t="s">
        <v>37</v>
      </c>
      <c r="O137" s="185">
        <v>3.31</v>
      </c>
      <c r="P137" s="185">
        <f>O137*H137</f>
        <v>8.2750000000000004</v>
      </c>
      <c r="Q137" s="185">
        <v>0</v>
      </c>
      <c r="R137" s="185">
        <f>Q137*H137</f>
        <v>0</v>
      </c>
      <c r="S137" s="185">
        <v>0</v>
      </c>
      <c r="T137" s="186">
        <f>S137*H137</f>
        <v>0</v>
      </c>
      <c r="U137" s="53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187" t="s">
        <v>131</v>
      </c>
      <c r="AS137" s="9"/>
      <c r="AT137" s="187" t="s">
        <v>127</v>
      </c>
      <c r="AU137" s="187" t="s">
        <v>81</v>
      </c>
      <c r="AV137" s="9"/>
      <c r="AW137" s="9"/>
      <c r="AX137" s="9"/>
      <c r="AY137" s="144" t="s">
        <v>124</v>
      </c>
      <c r="AZ137" s="9"/>
      <c r="BA137" s="9"/>
      <c r="BB137" s="9"/>
      <c r="BC137" s="9"/>
      <c r="BD137" s="9"/>
      <c r="BE137" s="188">
        <f>IF(N137="základní",J137,0)</f>
        <v>0</v>
      </c>
      <c r="BF137" s="188">
        <f>IF(N137="snížená",J137,0)</f>
        <v>0</v>
      </c>
      <c r="BG137" s="188">
        <f>IF(N137="zákl. přenesená",J137,0)</f>
        <v>0</v>
      </c>
      <c r="BH137" s="188">
        <f>IF(N137="sníž. přenesená",J137,0)</f>
        <v>0</v>
      </c>
      <c r="BI137" s="188">
        <f>IF(N137="nulová",J137,0)</f>
        <v>0</v>
      </c>
      <c r="BJ137" s="144" t="s">
        <v>5</v>
      </c>
      <c r="BK137" s="188">
        <f>ROUND(I137*H137,1)</f>
        <v>0</v>
      </c>
      <c r="BL137" s="144" t="s">
        <v>131</v>
      </c>
      <c r="BM137" s="187" t="s">
        <v>144</v>
      </c>
      <c r="BN137" s="11"/>
    </row>
    <row r="138" spans="1:66" ht="24.2" customHeight="1">
      <c r="A138" s="12"/>
      <c r="B138" s="50"/>
      <c r="C138" s="176" t="s">
        <v>131</v>
      </c>
      <c r="D138" s="176" t="s">
        <v>127</v>
      </c>
      <c r="E138" s="177" t="s">
        <v>145</v>
      </c>
      <c r="F138" s="177" t="s">
        <v>146</v>
      </c>
      <c r="G138" s="178" t="s">
        <v>139</v>
      </c>
      <c r="H138" s="179">
        <v>2.5</v>
      </c>
      <c r="I138" s="180">
        <v>0</v>
      </c>
      <c r="J138" s="181">
        <f>ROUND(I138*H138,1)</f>
        <v>0</v>
      </c>
      <c r="K138" s="182"/>
      <c r="L138" s="50"/>
      <c r="M138" s="183"/>
      <c r="N138" s="184" t="s">
        <v>37</v>
      </c>
      <c r="O138" s="185">
        <v>0.125</v>
      </c>
      <c r="P138" s="185">
        <f>O138*H138</f>
        <v>0.3125</v>
      </c>
      <c r="Q138" s="185">
        <v>0</v>
      </c>
      <c r="R138" s="185">
        <f>Q138*H138</f>
        <v>0</v>
      </c>
      <c r="S138" s="185">
        <v>0</v>
      </c>
      <c r="T138" s="186">
        <f>S138*H138</f>
        <v>0</v>
      </c>
      <c r="U138" s="53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187" t="s">
        <v>131</v>
      </c>
      <c r="AS138" s="9"/>
      <c r="AT138" s="187" t="s">
        <v>127</v>
      </c>
      <c r="AU138" s="187" t="s">
        <v>81</v>
      </c>
      <c r="AV138" s="9"/>
      <c r="AW138" s="9"/>
      <c r="AX138" s="9"/>
      <c r="AY138" s="144" t="s">
        <v>124</v>
      </c>
      <c r="AZ138" s="9"/>
      <c r="BA138" s="9"/>
      <c r="BB138" s="9"/>
      <c r="BC138" s="9"/>
      <c r="BD138" s="9"/>
      <c r="BE138" s="188">
        <f>IF(N138="základní",J138,0)</f>
        <v>0</v>
      </c>
      <c r="BF138" s="188">
        <f>IF(N138="snížená",J138,0)</f>
        <v>0</v>
      </c>
      <c r="BG138" s="188">
        <f>IF(N138="zákl. přenesená",J138,0)</f>
        <v>0</v>
      </c>
      <c r="BH138" s="188">
        <f>IF(N138="sníž. přenesená",J138,0)</f>
        <v>0</v>
      </c>
      <c r="BI138" s="188">
        <f>IF(N138="nulová",J138,0)</f>
        <v>0</v>
      </c>
      <c r="BJ138" s="144" t="s">
        <v>5</v>
      </c>
      <c r="BK138" s="188">
        <f>ROUND(I138*H138,1)</f>
        <v>0</v>
      </c>
      <c r="BL138" s="144" t="s">
        <v>131</v>
      </c>
      <c r="BM138" s="187" t="s">
        <v>147</v>
      </c>
      <c r="BN138" s="11"/>
    </row>
    <row r="139" spans="1:66" ht="24.2" customHeight="1">
      <c r="A139" s="12"/>
      <c r="B139" s="50"/>
      <c r="C139" s="176" t="s">
        <v>148</v>
      </c>
      <c r="D139" s="176" t="s">
        <v>127</v>
      </c>
      <c r="E139" s="177" t="s">
        <v>149</v>
      </c>
      <c r="F139" s="177" t="s">
        <v>150</v>
      </c>
      <c r="G139" s="178" t="s">
        <v>139</v>
      </c>
      <c r="H139" s="179">
        <v>2.5</v>
      </c>
      <c r="I139" s="180">
        <v>0</v>
      </c>
      <c r="J139" s="181">
        <f>ROUND(I139*H139,1)</f>
        <v>0</v>
      </c>
      <c r="K139" s="182"/>
      <c r="L139" s="50"/>
      <c r="M139" s="183"/>
      <c r="N139" s="184" t="s">
        <v>37</v>
      </c>
      <c r="O139" s="185">
        <v>6.0000000000000001E-3</v>
      </c>
      <c r="P139" s="185">
        <f>O139*H139</f>
        <v>1.4999999999999999E-2</v>
      </c>
      <c r="Q139" s="185">
        <v>0</v>
      </c>
      <c r="R139" s="185">
        <f>Q139*H139</f>
        <v>0</v>
      </c>
      <c r="S139" s="185">
        <v>0</v>
      </c>
      <c r="T139" s="186">
        <f>S139*H139</f>
        <v>0</v>
      </c>
      <c r="U139" s="53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187" t="s">
        <v>131</v>
      </c>
      <c r="AS139" s="9"/>
      <c r="AT139" s="187" t="s">
        <v>127</v>
      </c>
      <c r="AU139" s="187" t="s">
        <v>81</v>
      </c>
      <c r="AV139" s="9"/>
      <c r="AW139" s="9"/>
      <c r="AX139" s="9"/>
      <c r="AY139" s="144" t="s">
        <v>124</v>
      </c>
      <c r="AZ139" s="9"/>
      <c r="BA139" s="9"/>
      <c r="BB139" s="9"/>
      <c r="BC139" s="9"/>
      <c r="BD139" s="9"/>
      <c r="BE139" s="188">
        <f>IF(N139="základní",J139,0)</f>
        <v>0</v>
      </c>
      <c r="BF139" s="188">
        <f>IF(N139="snížená",J139,0)</f>
        <v>0</v>
      </c>
      <c r="BG139" s="188">
        <f>IF(N139="zákl. přenesená",J139,0)</f>
        <v>0</v>
      </c>
      <c r="BH139" s="188">
        <f>IF(N139="sníž. přenesená",J139,0)</f>
        <v>0</v>
      </c>
      <c r="BI139" s="188">
        <f>IF(N139="nulová",J139,0)</f>
        <v>0</v>
      </c>
      <c r="BJ139" s="144" t="s">
        <v>5</v>
      </c>
      <c r="BK139" s="188">
        <f>ROUND(I139*H139,1)</f>
        <v>0</v>
      </c>
      <c r="BL139" s="144" t="s">
        <v>131</v>
      </c>
      <c r="BM139" s="187" t="s">
        <v>151</v>
      </c>
      <c r="BN139" s="11"/>
    </row>
    <row r="140" spans="1:66" ht="33" customHeight="1">
      <c r="A140" s="12"/>
      <c r="B140" s="50"/>
      <c r="C140" s="176" t="s">
        <v>152</v>
      </c>
      <c r="D140" s="176" t="s">
        <v>127</v>
      </c>
      <c r="E140" s="177" t="s">
        <v>153</v>
      </c>
      <c r="F140" s="177" t="s">
        <v>154</v>
      </c>
      <c r="G140" s="178" t="s">
        <v>139</v>
      </c>
      <c r="H140" s="179">
        <v>2.5</v>
      </c>
      <c r="I140" s="180">
        <v>0</v>
      </c>
      <c r="J140" s="181">
        <f>ROUND(I140*H140,1)</f>
        <v>0</v>
      </c>
      <c r="K140" s="182"/>
      <c r="L140" s="50"/>
      <c r="M140" s="183"/>
      <c r="N140" s="184" t="s">
        <v>37</v>
      </c>
      <c r="O140" s="185">
        <v>0</v>
      </c>
      <c r="P140" s="185">
        <f>O140*H140</f>
        <v>0</v>
      </c>
      <c r="Q140" s="185">
        <v>0</v>
      </c>
      <c r="R140" s="185">
        <f>Q140*H140</f>
        <v>0</v>
      </c>
      <c r="S140" s="185">
        <v>0</v>
      </c>
      <c r="T140" s="186">
        <f>S140*H140</f>
        <v>0</v>
      </c>
      <c r="U140" s="53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187" t="s">
        <v>131</v>
      </c>
      <c r="AS140" s="9"/>
      <c r="AT140" s="187" t="s">
        <v>127</v>
      </c>
      <c r="AU140" s="187" t="s">
        <v>81</v>
      </c>
      <c r="AV140" s="9"/>
      <c r="AW140" s="9"/>
      <c r="AX140" s="9"/>
      <c r="AY140" s="144" t="s">
        <v>124</v>
      </c>
      <c r="AZ140" s="9"/>
      <c r="BA140" s="9"/>
      <c r="BB140" s="9"/>
      <c r="BC140" s="9"/>
      <c r="BD140" s="9"/>
      <c r="BE140" s="188">
        <f>IF(N140="základní",J140,0)</f>
        <v>0</v>
      </c>
      <c r="BF140" s="188">
        <f>IF(N140="snížená",J140,0)</f>
        <v>0</v>
      </c>
      <c r="BG140" s="188">
        <f>IF(N140="zákl. přenesená",J140,0)</f>
        <v>0</v>
      </c>
      <c r="BH140" s="188">
        <f>IF(N140="sníž. přenesená",J140,0)</f>
        <v>0</v>
      </c>
      <c r="BI140" s="188">
        <f>IF(N140="nulová",J140,0)</f>
        <v>0</v>
      </c>
      <c r="BJ140" s="144" t="s">
        <v>5</v>
      </c>
      <c r="BK140" s="188">
        <f>ROUND(I140*H140,1)</f>
        <v>0</v>
      </c>
      <c r="BL140" s="144" t="s">
        <v>131</v>
      </c>
      <c r="BM140" s="187" t="s">
        <v>155</v>
      </c>
      <c r="BN140" s="11"/>
    </row>
    <row r="141" spans="1:66" ht="10.15" customHeight="1">
      <c r="A141" s="12"/>
      <c r="B141" s="17"/>
      <c r="C141" s="197"/>
      <c r="D141" s="198" t="s">
        <v>133</v>
      </c>
      <c r="E141" s="199"/>
      <c r="F141" s="200" t="s">
        <v>156</v>
      </c>
      <c r="G141" s="197"/>
      <c r="H141" s="201">
        <v>5.7069999999999999</v>
      </c>
      <c r="I141" s="197"/>
      <c r="J141" s="202"/>
      <c r="K141" s="182"/>
      <c r="L141" s="50"/>
      <c r="M141" s="53"/>
      <c r="N141" s="9"/>
      <c r="O141" s="9"/>
      <c r="P141" s="9"/>
      <c r="Q141" s="9"/>
      <c r="R141" s="9"/>
      <c r="S141" s="9"/>
      <c r="T141" s="54"/>
      <c r="U141" s="53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195" t="s">
        <v>133</v>
      </c>
      <c r="AU141" s="195" t="s">
        <v>81</v>
      </c>
      <c r="AV141" s="196" t="s">
        <v>81</v>
      </c>
      <c r="AW141" s="196" t="s">
        <v>28</v>
      </c>
      <c r="AX141" s="196" t="s">
        <v>5</v>
      </c>
      <c r="AY141" s="195" t="s">
        <v>124</v>
      </c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11"/>
    </row>
    <row r="142" spans="1:66" ht="33" customHeight="1">
      <c r="A142" s="12"/>
      <c r="B142" s="50"/>
      <c r="C142" s="176" t="s">
        <v>157</v>
      </c>
      <c r="D142" s="176" t="s">
        <v>127</v>
      </c>
      <c r="E142" s="177" t="s">
        <v>158</v>
      </c>
      <c r="F142" s="177" t="s">
        <v>159</v>
      </c>
      <c r="G142" s="178" t="s">
        <v>139</v>
      </c>
      <c r="H142" s="179">
        <v>2</v>
      </c>
      <c r="I142" s="180">
        <v>0</v>
      </c>
      <c r="J142" s="181">
        <f>ROUND(I142*H142,1)</f>
        <v>0</v>
      </c>
      <c r="K142" s="182"/>
      <c r="L142" s="50"/>
      <c r="M142" s="183"/>
      <c r="N142" s="184" t="s">
        <v>37</v>
      </c>
      <c r="O142" s="185">
        <v>0</v>
      </c>
      <c r="P142" s="185">
        <f>O142*H142</f>
        <v>0</v>
      </c>
      <c r="Q142" s="185">
        <v>0</v>
      </c>
      <c r="R142" s="185">
        <f>Q142*H142</f>
        <v>0</v>
      </c>
      <c r="S142" s="185">
        <v>0</v>
      </c>
      <c r="T142" s="186">
        <f>S142*H142</f>
        <v>0</v>
      </c>
      <c r="U142" s="53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187" t="s">
        <v>131</v>
      </c>
      <c r="AS142" s="9"/>
      <c r="AT142" s="187" t="s">
        <v>127</v>
      </c>
      <c r="AU142" s="187" t="s">
        <v>81</v>
      </c>
      <c r="AV142" s="9"/>
      <c r="AW142" s="9"/>
      <c r="AX142" s="9"/>
      <c r="AY142" s="144" t="s">
        <v>124</v>
      </c>
      <c r="AZ142" s="9"/>
      <c r="BA142" s="9"/>
      <c r="BB142" s="9"/>
      <c r="BC142" s="9"/>
      <c r="BD142" s="9"/>
      <c r="BE142" s="188">
        <f>IF(N142="základní",J142,0)</f>
        <v>0</v>
      </c>
      <c r="BF142" s="188">
        <f>IF(N142="snížená",J142,0)</f>
        <v>0</v>
      </c>
      <c r="BG142" s="188">
        <f>IF(N142="zákl. přenesená",J142,0)</f>
        <v>0</v>
      </c>
      <c r="BH142" s="188">
        <f>IF(N142="sníž. přenesená",J142,0)</f>
        <v>0</v>
      </c>
      <c r="BI142" s="188">
        <f>IF(N142="nulová",J142,0)</f>
        <v>0</v>
      </c>
      <c r="BJ142" s="144" t="s">
        <v>5</v>
      </c>
      <c r="BK142" s="188">
        <f>ROUND(I142*H142,1)</f>
        <v>0</v>
      </c>
      <c r="BL142" s="144" t="s">
        <v>131</v>
      </c>
      <c r="BM142" s="187" t="s">
        <v>160</v>
      </c>
      <c r="BN142" s="11"/>
    </row>
    <row r="143" spans="1:66" ht="25.9" customHeight="1">
      <c r="A143" s="12"/>
      <c r="B143" s="17"/>
      <c r="C143" s="51"/>
      <c r="D143" s="203" t="s">
        <v>72</v>
      </c>
      <c r="E143" s="204" t="s">
        <v>161</v>
      </c>
      <c r="F143" s="204" t="s">
        <v>162</v>
      </c>
      <c r="G143" s="51"/>
      <c r="H143" s="51"/>
      <c r="I143" s="51"/>
      <c r="J143" s="205">
        <f>BK143</f>
        <v>0</v>
      </c>
      <c r="K143" s="194"/>
      <c r="L143" s="50"/>
      <c r="M143" s="53"/>
      <c r="N143" s="9"/>
      <c r="O143" s="9"/>
      <c r="P143" s="168">
        <f>P144+P150+P164+P168</f>
        <v>509.49</v>
      </c>
      <c r="Q143" s="9"/>
      <c r="R143" s="168">
        <f>R144+R150+R164+R168</f>
        <v>7.7203007890000004</v>
      </c>
      <c r="S143" s="9"/>
      <c r="T143" s="169">
        <f>T144+T150+T164+T168</f>
        <v>3.7016999999999998</v>
      </c>
      <c r="U143" s="53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165" t="s">
        <v>81</v>
      </c>
      <c r="AS143" s="9"/>
      <c r="AT143" s="170" t="s">
        <v>72</v>
      </c>
      <c r="AU143" s="170" t="s">
        <v>73</v>
      </c>
      <c r="AV143" s="9"/>
      <c r="AW143" s="9"/>
      <c r="AX143" s="9"/>
      <c r="AY143" s="165" t="s">
        <v>124</v>
      </c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171">
        <f>BK144+BK150+BK164+BK168</f>
        <v>0</v>
      </c>
      <c r="BL143" s="9"/>
      <c r="BM143" s="9"/>
      <c r="BN143" s="11"/>
    </row>
    <row r="144" spans="1:66" ht="22.9" customHeight="1">
      <c r="A144" s="12"/>
      <c r="B144" s="17"/>
      <c r="C144" s="47"/>
      <c r="D144" s="172" t="s">
        <v>72</v>
      </c>
      <c r="E144" s="173" t="s">
        <v>163</v>
      </c>
      <c r="F144" s="173" t="s">
        <v>164</v>
      </c>
      <c r="G144" s="47"/>
      <c r="H144" s="47"/>
      <c r="I144" s="47"/>
      <c r="J144" s="174">
        <f>BK144</f>
        <v>0</v>
      </c>
      <c r="K144" s="175"/>
      <c r="L144" s="50"/>
      <c r="M144" s="53"/>
      <c r="N144" s="9"/>
      <c r="O144" s="9"/>
      <c r="P144" s="168">
        <f>SUM(P145:P149)</f>
        <v>19.439999999999998</v>
      </c>
      <c r="Q144" s="9"/>
      <c r="R144" s="168">
        <f>SUM(R145:R149)</f>
        <v>9.2285000000000006E-2</v>
      </c>
      <c r="S144" s="9"/>
      <c r="T144" s="169">
        <f>SUM(T145:T149)</f>
        <v>0</v>
      </c>
      <c r="U144" s="53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165" t="s">
        <v>81</v>
      </c>
      <c r="AS144" s="9"/>
      <c r="AT144" s="170" t="s">
        <v>72</v>
      </c>
      <c r="AU144" s="170" t="s">
        <v>5</v>
      </c>
      <c r="AV144" s="9"/>
      <c r="AW144" s="9"/>
      <c r="AX144" s="9"/>
      <c r="AY144" s="165" t="s">
        <v>124</v>
      </c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171">
        <f>SUM(BK145:BK149)</f>
        <v>0</v>
      </c>
      <c r="BL144" s="9"/>
      <c r="BM144" s="9"/>
      <c r="BN144" s="11"/>
    </row>
    <row r="145" spans="1:66" ht="24.2" customHeight="1">
      <c r="A145" s="12"/>
      <c r="B145" s="50"/>
      <c r="C145" s="176" t="s">
        <v>165</v>
      </c>
      <c r="D145" s="176" t="s">
        <v>127</v>
      </c>
      <c r="E145" s="177" t="s">
        <v>166</v>
      </c>
      <c r="F145" s="177" t="s">
        <v>167</v>
      </c>
      <c r="G145" s="178" t="s">
        <v>168</v>
      </c>
      <c r="H145" s="179">
        <v>270</v>
      </c>
      <c r="I145" s="180">
        <v>0</v>
      </c>
      <c r="J145" s="181">
        <f>ROUND(I145*H145,1)</f>
        <v>0</v>
      </c>
      <c r="K145" s="182"/>
      <c r="L145" s="50"/>
      <c r="M145" s="183"/>
      <c r="N145" s="184" t="s">
        <v>37</v>
      </c>
      <c r="O145" s="185">
        <v>7.1999999999999995E-2</v>
      </c>
      <c r="P145" s="185">
        <f>O145*H145</f>
        <v>19.439999999999998</v>
      </c>
      <c r="Q145" s="185">
        <v>1.805E-4</v>
      </c>
      <c r="R145" s="185">
        <f>Q145*H145</f>
        <v>4.8735000000000001E-2</v>
      </c>
      <c r="S145" s="185">
        <v>0</v>
      </c>
      <c r="T145" s="186">
        <f>S145*H145</f>
        <v>0</v>
      </c>
      <c r="U145" s="53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187" t="s">
        <v>169</v>
      </c>
      <c r="AS145" s="9"/>
      <c r="AT145" s="187" t="s">
        <v>127</v>
      </c>
      <c r="AU145" s="187" t="s">
        <v>81</v>
      </c>
      <c r="AV145" s="9"/>
      <c r="AW145" s="9"/>
      <c r="AX145" s="9"/>
      <c r="AY145" s="144" t="s">
        <v>124</v>
      </c>
      <c r="AZ145" s="9"/>
      <c r="BA145" s="9"/>
      <c r="BB145" s="9"/>
      <c r="BC145" s="9"/>
      <c r="BD145" s="9"/>
      <c r="BE145" s="188">
        <f>IF(N145="základní",J145,0)</f>
        <v>0</v>
      </c>
      <c r="BF145" s="188">
        <f>IF(N145="snížená",J145,0)</f>
        <v>0</v>
      </c>
      <c r="BG145" s="188">
        <f>IF(N145="zákl. přenesená",J145,0)</f>
        <v>0</v>
      </c>
      <c r="BH145" s="188">
        <f>IF(N145="sníž. přenesená",J145,0)</f>
        <v>0</v>
      </c>
      <c r="BI145" s="188">
        <f>IF(N145="nulová",J145,0)</f>
        <v>0</v>
      </c>
      <c r="BJ145" s="144" t="s">
        <v>5</v>
      </c>
      <c r="BK145" s="188">
        <f>ROUND(I145*H145,1)</f>
        <v>0</v>
      </c>
      <c r="BL145" s="144" t="s">
        <v>169</v>
      </c>
      <c r="BM145" s="187" t="s">
        <v>170</v>
      </c>
      <c r="BN145" s="11"/>
    </row>
    <row r="146" spans="1:66" ht="10.15" customHeight="1">
      <c r="A146" s="12"/>
      <c r="B146" s="17"/>
      <c r="C146" s="197"/>
      <c r="D146" s="198" t="s">
        <v>133</v>
      </c>
      <c r="E146" s="199"/>
      <c r="F146" s="200" t="s">
        <v>171</v>
      </c>
      <c r="G146" s="197"/>
      <c r="H146" s="201">
        <v>559</v>
      </c>
      <c r="I146" s="197"/>
      <c r="J146" s="202"/>
      <c r="K146" s="182"/>
      <c r="L146" s="50"/>
      <c r="M146" s="53"/>
      <c r="N146" s="9"/>
      <c r="O146" s="9"/>
      <c r="P146" s="9"/>
      <c r="Q146" s="9"/>
      <c r="R146" s="9"/>
      <c r="S146" s="9"/>
      <c r="T146" s="54"/>
      <c r="U146" s="53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195" t="s">
        <v>133</v>
      </c>
      <c r="AU146" s="195" t="s">
        <v>81</v>
      </c>
      <c r="AV146" s="196" t="s">
        <v>81</v>
      </c>
      <c r="AW146" s="196" t="s">
        <v>28</v>
      </c>
      <c r="AX146" s="196" t="s">
        <v>5</v>
      </c>
      <c r="AY146" s="195" t="s">
        <v>124</v>
      </c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11"/>
    </row>
    <row r="147" spans="1:66" ht="24.2" customHeight="1">
      <c r="A147" s="12"/>
      <c r="B147" s="50"/>
      <c r="C147" s="206" t="s">
        <v>125</v>
      </c>
      <c r="D147" s="206" t="s">
        <v>172</v>
      </c>
      <c r="E147" s="207" t="s">
        <v>173</v>
      </c>
      <c r="F147" s="207" t="s">
        <v>174</v>
      </c>
      <c r="G147" s="208" t="s">
        <v>168</v>
      </c>
      <c r="H147" s="209">
        <v>335</v>
      </c>
      <c r="I147" s="210">
        <v>0</v>
      </c>
      <c r="J147" s="211">
        <f>ROUND(I147*H147,1)</f>
        <v>0</v>
      </c>
      <c r="K147" s="212"/>
      <c r="L147" s="213"/>
      <c r="M147" s="214"/>
      <c r="N147" s="215" t="s">
        <v>37</v>
      </c>
      <c r="O147" s="185">
        <v>0</v>
      </c>
      <c r="P147" s="185">
        <f>O147*H147</f>
        <v>0</v>
      </c>
      <c r="Q147" s="185">
        <v>1.2999999999999999E-4</v>
      </c>
      <c r="R147" s="185">
        <f>Q147*H147</f>
        <v>4.3549999999999998E-2</v>
      </c>
      <c r="S147" s="185">
        <v>0</v>
      </c>
      <c r="T147" s="186">
        <f>S147*H147</f>
        <v>0</v>
      </c>
      <c r="U147" s="53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187" t="s">
        <v>175</v>
      </c>
      <c r="AS147" s="9"/>
      <c r="AT147" s="187" t="s">
        <v>172</v>
      </c>
      <c r="AU147" s="187" t="s">
        <v>81</v>
      </c>
      <c r="AV147" s="9"/>
      <c r="AW147" s="9"/>
      <c r="AX147" s="9"/>
      <c r="AY147" s="144" t="s">
        <v>124</v>
      </c>
      <c r="AZ147" s="9"/>
      <c r="BA147" s="9"/>
      <c r="BB147" s="9"/>
      <c r="BC147" s="9"/>
      <c r="BD147" s="9"/>
      <c r="BE147" s="188">
        <f>IF(N147="základní",J147,0)</f>
        <v>0</v>
      </c>
      <c r="BF147" s="188">
        <f>IF(N147="snížená",J147,0)</f>
        <v>0</v>
      </c>
      <c r="BG147" s="188">
        <f>IF(N147="zákl. přenesená",J147,0)</f>
        <v>0</v>
      </c>
      <c r="BH147" s="188">
        <f>IF(N147="sníž. přenesená",J147,0)</f>
        <v>0</v>
      </c>
      <c r="BI147" s="188">
        <f>IF(N147="nulová",J147,0)</f>
        <v>0</v>
      </c>
      <c r="BJ147" s="144" t="s">
        <v>5</v>
      </c>
      <c r="BK147" s="188">
        <f>ROUND(I147*H147,1)</f>
        <v>0</v>
      </c>
      <c r="BL147" s="144" t="s">
        <v>169</v>
      </c>
      <c r="BM147" s="187" t="s">
        <v>176</v>
      </c>
      <c r="BN147" s="11"/>
    </row>
    <row r="148" spans="1:66" ht="10.15" customHeight="1">
      <c r="A148" s="12"/>
      <c r="B148" s="17"/>
      <c r="C148" s="197"/>
      <c r="D148" s="198" t="s">
        <v>133</v>
      </c>
      <c r="E148" s="199"/>
      <c r="F148" s="200" t="s">
        <v>177</v>
      </c>
      <c r="G148" s="197"/>
      <c r="H148" s="201">
        <v>335</v>
      </c>
      <c r="I148" s="197"/>
      <c r="J148" s="202"/>
      <c r="K148" s="182"/>
      <c r="L148" s="50"/>
      <c r="M148" s="53"/>
      <c r="N148" s="9"/>
      <c r="O148" s="9"/>
      <c r="P148" s="9"/>
      <c r="Q148" s="9"/>
      <c r="R148" s="9"/>
      <c r="S148" s="9"/>
      <c r="T148" s="54"/>
      <c r="U148" s="53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195" t="s">
        <v>133</v>
      </c>
      <c r="AU148" s="195" t="s">
        <v>81</v>
      </c>
      <c r="AV148" s="196" t="s">
        <v>81</v>
      </c>
      <c r="AW148" s="196" t="s">
        <v>28</v>
      </c>
      <c r="AX148" s="196" t="s">
        <v>5</v>
      </c>
      <c r="AY148" s="195" t="s">
        <v>124</v>
      </c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11"/>
    </row>
    <row r="149" spans="1:66" ht="33" customHeight="1">
      <c r="A149" s="12"/>
      <c r="B149" s="50"/>
      <c r="C149" s="176" t="s">
        <v>178</v>
      </c>
      <c r="D149" s="176" t="s">
        <v>127</v>
      </c>
      <c r="E149" s="177" t="s">
        <v>179</v>
      </c>
      <c r="F149" s="177" t="s">
        <v>180</v>
      </c>
      <c r="G149" s="178" t="s">
        <v>181</v>
      </c>
      <c r="H149" s="179">
        <v>500</v>
      </c>
      <c r="I149" s="180">
        <v>0</v>
      </c>
      <c r="J149" s="181">
        <f>ROUND(I149*H149,1)</f>
        <v>0</v>
      </c>
      <c r="K149" s="182"/>
      <c r="L149" s="50"/>
      <c r="M149" s="183"/>
      <c r="N149" s="184" t="s">
        <v>37</v>
      </c>
      <c r="O149" s="185">
        <v>0</v>
      </c>
      <c r="P149" s="185">
        <f>O149*H149</f>
        <v>0</v>
      </c>
      <c r="Q149" s="185">
        <v>0</v>
      </c>
      <c r="R149" s="185">
        <f>Q149*H149</f>
        <v>0</v>
      </c>
      <c r="S149" s="185">
        <v>0</v>
      </c>
      <c r="T149" s="186">
        <f>S149*H149</f>
        <v>0</v>
      </c>
      <c r="U149" s="53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187" t="s">
        <v>169</v>
      </c>
      <c r="AS149" s="9"/>
      <c r="AT149" s="187" t="s">
        <v>127</v>
      </c>
      <c r="AU149" s="187" t="s">
        <v>81</v>
      </c>
      <c r="AV149" s="9"/>
      <c r="AW149" s="9"/>
      <c r="AX149" s="9"/>
      <c r="AY149" s="144" t="s">
        <v>124</v>
      </c>
      <c r="AZ149" s="9"/>
      <c r="BA149" s="9"/>
      <c r="BB149" s="9"/>
      <c r="BC149" s="9"/>
      <c r="BD149" s="9"/>
      <c r="BE149" s="188">
        <f>IF(N149="základní",J149,0)</f>
        <v>0</v>
      </c>
      <c r="BF149" s="188">
        <f>IF(N149="snížená",J149,0)</f>
        <v>0</v>
      </c>
      <c r="BG149" s="188">
        <f>IF(N149="zákl. přenesená",J149,0)</f>
        <v>0</v>
      </c>
      <c r="BH149" s="188">
        <f>IF(N149="sníž. přenesená",J149,0)</f>
        <v>0</v>
      </c>
      <c r="BI149" s="188">
        <f>IF(N149="nulová",J149,0)</f>
        <v>0</v>
      </c>
      <c r="BJ149" s="144" t="s">
        <v>5</v>
      </c>
      <c r="BK149" s="188">
        <f>ROUND(I149*H149,1)</f>
        <v>0</v>
      </c>
      <c r="BL149" s="144" t="s">
        <v>169</v>
      </c>
      <c r="BM149" s="187" t="s">
        <v>182</v>
      </c>
      <c r="BN149" s="11"/>
    </row>
    <row r="150" spans="1:66" ht="22.9" customHeight="1">
      <c r="A150" s="12"/>
      <c r="B150" s="17"/>
      <c r="C150" s="197"/>
      <c r="D150" s="216" t="s">
        <v>72</v>
      </c>
      <c r="E150" s="217" t="s">
        <v>183</v>
      </c>
      <c r="F150" s="217" t="s">
        <v>184</v>
      </c>
      <c r="G150" s="197"/>
      <c r="H150" s="197"/>
      <c r="I150" s="197"/>
      <c r="J150" s="218">
        <f>BK150</f>
        <v>0</v>
      </c>
      <c r="K150" s="182"/>
      <c r="L150" s="50"/>
      <c r="M150" s="53"/>
      <c r="N150" s="9"/>
      <c r="O150" s="9"/>
      <c r="P150" s="168">
        <f>SUM(P151:P163)</f>
        <v>129.06</v>
      </c>
      <c r="Q150" s="9"/>
      <c r="R150" s="168">
        <f>SUM(R151:R163)</f>
        <v>6.6635757890000002</v>
      </c>
      <c r="S150" s="9"/>
      <c r="T150" s="169">
        <f>SUM(T151:T163)</f>
        <v>2.16</v>
      </c>
      <c r="U150" s="53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165" t="s">
        <v>81</v>
      </c>
      <c r="AS150" s="9"/>
      <c r="AT150" s="170" t="s">
        <v>72</v>
      </c>
      <c r="AU150" s="170" t="s">
        <v>5</v>
      </c>
      <c r="AV150" s="9"/>
      <c r="AW150" s="9"/>
      <c r="AX150" s="9"/>
      <c r="AY150" s="165" t="s">
        <v>124</v>
      </c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171">
        <f>SUM(BK151:BK163)</f>
        <v>0</v>
      </c>
      <c r="BL150" s="9"/>
      <c r="BM150" s="9"/>
      <c r="BN150" s="11"/>
    </row>
    <row r="151" spans="1:66" ht="33" customHeight="1">
      <c r="A151" s="12"/>
      <c r="B151" s="50"/>
      <c r="C151" s="176" t="s">
        <v>185</v>
      </c>
      <c r="D151" s="176" t="s">
        <v>127</v>
      </c>
      <c r="E151" s="177" t="s">
        <v>186</v>
      </c>
      <c r="F151" s="177" t="s">
        <v>187</v>
      </c>
      <c r="G151" s="178" t="s">
        <v>188</v>
      </c>
      <c r="H151" s="179">
        <v>11</v>
      </c>
      <c r="I151" s="180">
        <v>0</v>
      </c>
      <c r="J151" s="181">
        <f>ROUND(I151*H151,1)</f>
        <v>0</v>
      </c>
      <c r="K151" s="182"/>
      <c r="L151" s="50"/>
      <c r="M151" s="183"/>
      <c r="N151" s="184" t="s">
        <v>37</v>
      </c>
      <c r="O151" s="185">
        <v>1.56</v>
      </c>
      <c r="P151" s="185">
        <f>O151*H151</f>
        <v>17.16</v>
      </c>
      <c r="Q151" s="185">
        <v>1.89E-3</v>
      </c>
      <c r="R151" s="185">
        <f>Q151*H151</f>
        <v>2.0789999999999999E-2</v>
      </c>
      <c r="S151" s="185">
        <v>0</v>
      </c>
      <c r="T151" s="186">
        <f>S151*H151</f>
        <v>0</v>
      </c>
      <c r="U151" s="53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187" t="s">
        <v>169</v>
      </c>
      <c r="AS151" s="9"/>
      <c r="AT151" s="187" t="s">
        <v>127</v>
      </c>
      <c r="AU151" s="187" t="s">
        <v>81</v>
      </c>
      <c r="AV151" s="9"/>
      <c r="AW151" s="9"/>
      <c r="AX151" s="9"/>
      <c r="AY151" s="144" t="s">
        <v>124</v>
      </c>
      <c r="AZ151" s="9"/>
      <c r="BA151" s="9"/>
      <c r="BB151" s="9"/>
      <c r="BC151" s="9"/>
      <c r="BD151" s="9"/>
      <c r="BE151" s="188">
        <f>IF(N151="základní",J151,0)</f>
        <v>0</v>
      </c>
      <c r="BF151" s="188">
        <f>IF(N151="snížená",J151,0)</f>
        <v>0</v>
      </c>
      <c r="BG151" s="188">
        <f>IF(N151="zákl. přenesená",J151,0)</f>
        <v>0</v>
      </c>
      <c r="BH151" s="188">
        <f>IF(N151="sníž. přenesená",J151,0)</f>
        <v>0</v>
      </c>
      <c r="BI151" s="188">
        <f>IF(N151="nulová",J151,0)</f>
        <v>0</v>
      </c>
      <c r="BJ151" s="144" t="s">
        <v>5</v>
      </c>
      <c r="BK151" s="188">
        <f>ROUND(I151*H151,1)</f>
        <v>0</v>
      </c>
      <c r="BL151" s="144" t="s">
        <v>169</v>
      </c>
      <c r="BM151" s="187" t="s">
        <v>189</v>
      </c>
      <c r="BN151" s="11"/>
    </row>
    <row r="152" spans="1:66" ht="10.15" customHeight="1">
      <c r="A152" s="12"/>
      <c r="B152" s="17"/>
      <c r="C152" s="197"/>
      <c r="D152" s="198" t="s">
        <v>133</v>
      </c>
      <c r="E152" s="199"/>
      <c r="F152" s="200" t="s">
        <v>190</v>
      </c>
      <c r="G152" s="197"/>
      <c r="H152" s="201">
        <v>23.7</v>
      </c>
      <c r="I152" s="197"/>
      <c r="J152" s="202"/>
      <c r="K152" s="182"/>
      <c r="L152" s="50"/>
      <c r="M152" s="53"/>
      <c r="N152" s="9"/>
      <c r="O152" s="9"/>
      <c r="P152" s="9"/>
      <c r="Q152" s="9"/>
      <c r="R152" s="9"/>
      <c r="S152" s="9"/>
      <c r="T152" s="54"/>
      <c r="U152" s="53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195" t="s">
        <v>133</v>
      </c>
      <c r="AU152" s="195" t="s">
        <v>81</v>
      </c>
      <c r="AV152" s="196" t="s">
        <v>81</v>
      </c>
      <c r="AW152" s="196" t="s">
        <v>28</v>
      </c>
      <c r="AX152" s="196" t="s">
        <v>5</v>
      </c>
      <c r="AY152" s="195" t="s">
        <v>124</v>
      </c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11"/>
    </row>
    <row r="153" spans="1:66" ht="33" customHeight="1">
      <c r="A153" s="12"/>
      <c r="B153" s="50"/>
      <c r="C153" s="176" t="s">
        <v>8</v>
      </c>
      <c r="D153" s="176" t="s">
        <v>127</v>
      </c>
      <c r="E153" s="177" t="s">
        <v>191</v>
      </c>
      <c r="F153" s="177" t="s">
        <v>192</v>
      </c>
      <c r="G153" s="178" t="s">
        <v>168</v>
      </c>
      <c r="H153" s="179">
        <v>270</v>
      </c>
      <c r="I153" s="180">
        <v>0</v>
      </c>
      <c r="J153" s="181">
        <f>ROUND(I153*H153,1)</f>
        <v>0</v>
      </c>
      <c r="K153" s="182"/>
      <c r="L153" s="50"/>
      <c r="M153" s="183"/>
      <c r="N153" s="184" t="s">
        <v>37</v>
      </c>
      <c r="O153" s="185">
        <v>0.28999999999999998</v>
      </c>
      <c r="P153" s="185">
        <f>O153*H153</f>
        <v>78.3</v>
      </c>
      <c r="Q153" s="185">
        <v>0</v>
      </c>
      <c r="R153" s="185">
        <f>Q153*H153</f>
        <v>0</v>
      </c>
      <c r="S153" s="185">
        <v>0</v>
      </c>
      <c r="T153" s="186">
        <f>S153*H153</f>
        <v>0</v>
      </c>
      <c r="U153" s="53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187" t="s">
        <v>169</v>
      </c>
      <c r="AS153" s="9"/>
      <c r="AT153" s="187" t="s">
        <v>127</v>
      </c>
      <c r="AU153" s="187" t="s">
        <v>81</v>
      </c>
      <c r="AV153" s="9"/>
      <c r="AW153" s="9"/>
      <c r="AX153" s="9"/>
      <c r="AY153" s="144" t="s">
        <v>124</v>
      </c>
      <c r="AZ153" s="9"/>
      <c r="BA153" s="9"/>
      <c r="BB153" s="9"/>
      <c r="BC153" s="9"/>
      <c r="BD153" s="9"/>
      <c r="BE153" s="188">
        <f>IF(N153="základní",J153,0)</f>
        <v>0</v>
      </c>
      <c r="BF153" s="188">
        <f>IF(N153="snížená",J153,0)</f>
        <v>0</v>
      </c>
      <c r="BG153" s="188">
        <f>IF(N153="zákl. přenesená",J153,0)</f>
        <v>0</v>
      </c>
      <c r="BH153" s="188">
        <f>IF(N153="sníž. přenesená",J153,0)</f>
        <v>0</v>
      </c>
      <c r="BI153" s="188">
        <f>IF(N153="nulová",J153,0)</f>
        <v>0</v>
      </c>
      <c r="BJ153" s="144" t="s">
        <v>5</v>
      </c>
      <c r="BK153" s="188">
        <f>ROUND(I153*H153,1)</f>
        <v>0</v>
      </c>
      <c r="BL153" s="144" t="s">
        <v>169</v>
      </c>
      <c r="BM153" s="187" t="s">
        <v>193</v>
      </c>
      <c r="BN153" s="11"/>
    </row>
    <row r="154" spans="1:66" ht="21.75" customHeight="1">
      <c r="A154" s="12"/>
      <c r="B154" s="50"/>
      <c r="C154" s="206" t="s">
        <v>194</v>
      </c>
      <c r="D154" s="206" t="s">
        <v>172</v>
      </c>
      <c r="E154" s="207" t="s">
        <v>195</v>
      </c>
      <c r="F154" s="207" t="s">
        <v>196</v>
      </c>
      <c r="G154" s="208" t="s">
        <v>188</v>
      </c>
      <c r="H154" s="209">
        <v>11</v>
      </c>
      <c r="I154" s="210">
        <v>0</v>
      </c>
      <c r="J154" s="211">
        <f>ROUND(I154*H154,1)</f>
        <v>0</v>
      </c>
      <c r="K154" s="212"/>
      <c r="L154" s="213"/>
      <c r="M154" s="214"/>
      <c r="N154" s="215" t="s">
        <v>37</v>
      </c>
      <c r="O154" s="185">
        <v>0</v>
      </c>
      <c r="P154" s="185">
        <f>O154*H154</f>
        <v>0</v>
      </c>
      <c r="Q154" s="185">
        <v>0.55000000000000004</v>
      </c>
      <c r="R154" s="185">
        <f>Q154*H154</f>
        <v>6.0500000000000007</v>
      </c>
      <c r="S154" s="185">
        <v>0</v>
      </c>
      <c r="T154" s="186">
        <f>S154*H154</f>
        <v>0</v>
      </c>
      <c r="U154" s="53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187" t="s">
        <v>175</v>
      </c>
      <c r="AS154" s="9"/>
      <c r="AT154" s="187" t="s">
        <v>172</v>
      </c>
      <c r="AU154" s="187" t="s">
        <v>81</v>
      </c>
      <c r="AV154" s="9"/>
      <c r="AW154" s="9"/>
      <c r="AX154" s="9"/>
      <c r="AY154" s="144" t="s">
        <v>124</v>
      </c>
      <c r="AZ154" s="9"/>
      <c r="BA154" s="9"/>
      <c r="BB154" s="9"/>
      <c r="BC154" s="9"/>
      <c r="BD154" s="9"/>
      <c r="BE154" s="188">
        <f>IF(N154="základní",J154,0)</f>
        <v>0</v>
      </c>
      <c r="BF154" s="188">
        <f>IF(N154="snížená",J154,0)</f>
        <v>0</v>
      </c>
      <c r="BG154" s="188">
        <f>IF(N154="zákl. přenesená",J154,0)</f>
        <v>0</v>
      </c>
      <c r="BH154" s="188">
        <f>IF(N154="sníž. přenesená",J154,0)</f>
        <v>0</v>
      </c>
      <c r="BI154" s="188">
        <f>IF(N154="nulová",J154,0)</f>
        <v>0</v>
      </c>
      <c r="BJ154" s="144" t="s">
        <v>5</v>
      </c>
      <c r="BK154" s="188">
        <f>ROUND(I154*H154,1)</f>
        <v>0</v>
      </c>
      <c r="BL154" s="144" t="s">
        <v>169</v>
      </c>
      <c r="BM154" s="187" t="s">
        <v>197</v>
      </c>
      <c r="BN154" s="11"/>
    </row>
    <row r="155" spans="1:66" ht="10.15" customHeight="1">
      <c r="A155" s="12"/>
      <c r="B155" s="17"/>
      <c r="C155" s="197"/>
      <c r="D155" s="198" t="s">
        <v>133</v>
      </c>
      <c r="E155" s="199"/>
      <c r="F155" s="200" t="s">
        <v>198</v>
      </c>
      <c r="G155" s="197"/>
      <c r="H155" s="201">
        <v>22.5</v>
      </c>
      <c r="I155" s="197"/>
      <c r="J155" s="202"/>
      <c r="K155" s="182"/>
      <c r="L155" s="50"/>
      <c r="M155" s="53"/>
      <c r="N155" s="9"/>
      <c r="O155" s="9"/>
      <c r="P155" s="9"/>
      <c r="Q155" s="9"/>
      <c r="R155" s="9"/>
      <c r="S155" s="9"/>
      <c r="T155" s="54"/>
      <c r="U155" s="53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195" t="s">
        <v>133</v>
      </c>
      <c r="AU155" s="195" t="s">
        <v>81</v>
      </c>
      <c r="AV155" s="196" t="s">
        <v>81</v>
      </c>
      <c r="AW155" s="196" t="s">
        <v>28</v>
      </c>
      <c r="AX155" s="196" t="s">
        <v>5</v>
      </c>
      <c r="AY155" s="195" t="s">
        <v>124</v>
      </c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11"/>
    </row>
    <row r="156" spans="1:66" ht="16.5" customHeight="1">
      <c r="A156" s="12"/>
      <c r="B156" s="50"/>
      <c r="C156" s="176" t="s">
        <v>199</v>
      </c>
      <c r="D156" s="176" t="s">
        <v>127</v>
      </c>
      <c r="E156" s="177" t="s">
        <v>200</v>
      </c>
      <c r="F156" s="177" t="s">
        <v>201</v>
      </c>
      <c r="G156" s="178" t="s">
        <v>202</v>
      </c>
      <c r="H156" s="179">
        <v>310</v>
      </c>
      <c r="I156" s="180">
        <v>0</v>
      </c>
      <c r="J156" s="181">
        <f>ROUND(I156*H156,1)</f>
        <v>0</v>
      </c>
      <c r="K156" s="182"/>
      <c r="L156" s="50"/>
      <c r="M156" s="183"/>
      <c r="N156" s="184" t="s">
        <v>37</v>
      </c>
      <c r="O156" s="185">
        <v>0.03</v>
      </c>
      <c r="P156" s="185">
        <f>O156*H156</f>
        <v>9.2999999999999989</v>
      </c>
      <c r="Q156" s="185">
        <v>2.0999999999999999E-5</v>
      </c>
      <c r="R156" s="185">
        <f>Q156*H156</f>
        <v>6.5099999999999993E-3</v>
      </c>
      <c r="S156" s="185">
        <v>0</v>
      </c>
      <c r="T156" s="186">
        <f>S156*H156</f>
        <v>0</v>
      </c>
      <c r="U156" s="53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187" t="s">
        <v>169</v>
      </c>
      <c r="AS156" s="9"/>
      <c r="AT156" s="187" t="s">
        <v>127</v>
      </c>
      <c r="AU156" s="187" t="s">
        <v>81</v>
      </c>
      <c r="AV156" s="9"/>
      <c r="AW156" s="9"/>
      <c r="AX156" s="9"/>
      <c r="AY156" s="144" t="s">
        <v>124</v>
      </c>
      <c r="AZ156" s="9"/>
      <c r="BA156" s="9"/>
      <c r="BB156" s="9"/>
      <c r="BC156" s="9"/>
      <c r="BD156" s="9"/>
      <c r="BE156" s="188">
        <f>IF(N156="základní",J156,0)</f>
        <v>0</v>
      </c>
      <c r="BF156" s="188">
        <f>IF(N156="snížená",J156,0)</f>
        <v>0</v>
      </c>
      <c r="BG156" s="188">
        <f>IF(N156="zákl. přenesená",J156,0)</f>
        <v>0</v>
      </c>
      <c r="BH156" s="188">
        <f>IF(N156="sníž. přenesená",J156,0)</f>
        <v>0</v>
      </c>
      <c r="BI156" s="188">
        <f>IF(N156="nulová",J156,0)</f>
        <v>0</v>
      </c>
      <c r="BJ156" s="144" t="s">
        <v>5</v>
      </c>
      <c r="BK156" s="188">
        <f>ROUND(I156*H156,1)</f>
        <v>0</v>
      </c>
      <c r="BL156" s="144" t="s">
        <v>169</v>
      </c>
      <c r="BM156" s="187" t="s">
        <v>203</v>
      </c>
      <c r="BN156" s="11"/>
    </row>
    <row r="157" spans="1:66" ht="10.15" customHeight="1">
      <c r="A157" s="12"/>
      <c r="B157" s="17"/>
      <c r="C157" s="197"/>
      <c r="D157" s="198" t="s">
        <v>133</v>
      </c>
      <c r="E157" s="199"/>
      <c r="F157" s="200" t="s">
        <v>204</v>
      </c>
      <c r="G157" s="197"/>
      <c r="H157" s="201">
        <v>621</v>
      </c>
      <c r="I157" s="197"/>
      <c r="J157" s="202"/>
      <c r="K157" s="182"/>
      <c r="L157" s="50"/>
      <c r="M157" s="53"/>
      <c r="N157" s="9"/>
      <c r="O157" s="9"/>
      <c r="P157" s="9"/>
      <c r="Q157" s="9"/>
      <c r="R157" s="9"/>
      <c r="S157" s="9"/>
      <c r="T157" s="54"/>
      <c r="U157" s="53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195" t="s">
        <v>133</v>
      </c>
      <c r="AU157" s="195" t="s">
        <v>81</v>
      </c>
      <c r="AV157" s="196" t="s">
        <v>81</v>
      </c>
      <c r="AW157" s="196" t="s">
        <v>28</v>
      </c>
      <c r="AX157" s="196" t="s">
        <v>5</v>
      </c>
      <c r="AY157" s="195" t="s">
        <v>124</v>
      </c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11"/>
    </row>
    <row r="158" spans="1:66" ht="16.5" customHeight="1">
      <c r="A158" s="12"/>
      <c r="B158" s="50"/>
      <c r="C158" s="206" t="s">
        <v>205</v>
      </c>
      <c r="D158" s="206" t="s">
        <v>172</v>
      </c>
      <c r="E158" s="207" t="s">
        <v>206</v>
      </c>
      <c r="F158" s="207" t="s">
        <v>207</v>
      </c>
      <c r="G158" s="208" t="s">
        <v>188</v>
      </c>
      <c r="H158" s="209">
        <v>0.6</v>
      </c>
      <c r="I158" s="210">
        <v>0</v>
      </c>
      <c r="J158" s="211">
        <f>ROUND(I158*H158,1)</f>
        <v>0</v>
      </c>
      <c r="K158" s="212"/>
      <c r="L158" s="213"/>
      <c r="M158" s="214"/>
      <c r="N158" s="215" t="s">
        <v>37</v>
      </c>
      <c r="O158" s="185">
        <v>0</v>
      </c>
      <c r="P158" s="185">
        <f>O158*H158</f>
        <v>0</v>
      </c>
      <c r="Q158" s="185">
        <v>0.55000000000000004</v>
      </c>
      <c r="R158" s="185">
        <f>Q158*H158</f>
        <v>0.33</v>
      </c>
      <c r="S158" s="185">
        <v>0</v>
      </c>
      <c r="T158" s="186">
        <f>S158*H158</f>
        <v>0</v>
      </c>
      <c r="U158" s="53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187" t="s">
        <v>175</v>
      </c>
      <c r="AS158" s="9"/>
      <c r="AT158" s="187" t="s">
        <v>172</v>
      </c>
      <c r="AU158" s="187" t="s">
        <v>81</v>
      </c>
      <c r="AV158" s="9"/>
      <c r="AW158" s="9"/>
      <c r="AX158" s="9"/>
      <c r="AY158" s="144" t="s">
        <v>124</v>
      </c>
      <c r="AZ158" s="9"/>
      <c r="BA158" s="9"/>
      <c r="BB158" s="9"/>
      <c r="BC158" s="9"/>
      <c r="BD158" s="9"/>
      <c r="BE158" s="188">
        <f>IF(N158="základní",J158,0)</f>
        <v>0</v>
      </c>
      <c r="BF158" s="188">
        <f>IF(N158="snížená",J158,0)</f>
        <v>0</v>
      </c>
      <c r="BG158" s="188">
        <f>IF(N158="zákl. přenesená",J158,0)</f>
        <v>0</v>
      </c>
      <c r="BH158" s="188">
        <f>IF(N158="sníž. přenesená",J158,0)</f>
        <v>0</v>
      </c>
      <c r="BI158" s="188">
        <f>IF(N158="nulová",J158,0)</f>
        <v>0</v>
      </c>
      <c r="BJ158" s="144" t="s">
        <v>5</v>
      </c>
      <c r="BK158" s="188">
        <f>ROUND(I158*H158,1)</f>
        <v>0</v>
      </c>
      <c r="BL158" s="144" t="s">
        <v>169</v>
      </c>
      <c r="BM158" s="187" t="s">
        <v>208</v>
      </c>
      <c r="BN158" s="11"/>
    </row>
    <row r="159" spans="1:66" ht="10.15" customHeight="1">
      <c r="A159" s="12"/>
      <c r="B159" s="17"/>
      <c r="C159" s="197"/>
      <c r="D159" s="198" t="s">
        <v>133</v>
      </c>
      <c r="E159" s="199"/>
      <c r="F159" s="200" t="s">
        <v>209</v>
      </c>
      <c r="G159" s="197"/>
      <c r="H159" s="201">
        <v>1.2</v>
      </c>
      <c r="I159" s="197"/>
      <c r="J159" s="202"/>
      <c r="K159" s="182"/>
      <c r="L159" s="50"/>
      <c r="M159" s="53"/>
      <c r="N159" s="9"/>
      <c r="O159" s="9"/>
      <c r="P159" s="9"/>
      <c r="Q159" s="9"/>
      <c r="R159" s="9"/>
      <c r="S159" s="9"/>
      <c r="T159" s="54"/>
      <c r="U159" s="53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195" t="s">
        <v>133</v>
      </c>
      <c r="AU159" s="195" t="s">
        <v>81</v>
      </c>
      <c r="AV159" s="196" t="s">
        <v>81</v>
      </c>
      <c r="AW159" s="196" t="s">
        <v>28</v>
      </c>
      <c r="AX159" s="196" t="s">
        <v>5</v>
      </c>
      <c r="AY159" s="195" t="s">
        <v>124</v>
      </c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11"/>
    </row>
    <row r="160" spans="1:66" ht="24.2" customHeight="1">
      <c r="A160" s="12"/>
      <c r="B160" s="50"/>
      <c r="C160" s="176" t="s">
        <v>169</v>
      </c>
      <c r="D160" s="176" t="s">
        <v>127</v>
      </c>
      <c r="E160" s="177" t="s">
        <v>210</v>
      </c>
      <c r="F160" s="177" t="s">
        <v>211</v>
      </c>
      <c r="G160" s="178" t="s">
        <v>168</v>
      </c>
      <c r="H160" s="179">
        <v>270</v>
      </c>
      <c r="I160" s="180">
        <v>0</v>
      </c>
      <c r="J160" s="181">
        <f>ROUND(I160*H160,1)</f>
        <v>0</v>
      </c>
      <c r="K160" s="182"/>
      <c r="L160" s="50"/>
      <c r="M160" s="183"/>
      <c r="N160" s="184" t="s">
        <v>37</v>
      </c>
      <c r="O160" s="185">
        <v>0.05</v>
      </c>
      <c r="P160" s="185">
        <f>O160*H160</f>
        <v>13.5</v>
      </c>
      <c r="Q160" s="185">
        <v>0</v>
      </c>
      <c r="R160" s="185">
        <f>Q160*H160</f>
        <v>0</v>
      </c>
      <c r="S160" s="185">
        <v>5.0000000000000001E-3</v>
      </c>
      <c r="T160" s="186">
        <f>S160*H160</f>
        <v>1.35</v>
      </c>
      <c r="U160" s="53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187" t="s">
        <v>169</v>
      </c>
      <c r="AS160" s="9"/>
      <c r="AT160" s="187" t="s">
        <v>127</v>
      </c>
      <c r="AU160" s="187" t="s">
        <v>81</v>
      </c>
      <c r="AV160" s="9"/>
      <c r="AW160" s="9"/>
      <c r="AX160" s="9"/>
      <c r="AY160" s="144" t="s">
        <v>124</v>
      </c>
      <c r="AZ160" s="9"/>
      <c r="BA160" s="9"/>
      <c r="BB160" s="9"/>
      <c r="BC160" s="9"/>
      <c r="BD160" s="9"/>
      <c r="BE160" s="188">
        <f>IF(N160="základní",J160,0)</f>
        <v>0</v>
      </c>
      <c r="BF160" s="188">
        <f>IF(N160="snížená",J160,0)</f>
        <v>0</v>
      </c>
      <c r="BG160" s="188">
        <f>IF(N160="zákl. přenesená",J160,0)</f>
        <v>0</v>
      </c>
      <c r="BH160" s="188">
        <f>IF(N160="sníž. přenesená",J160,0)</f>
        <v>0</v>
      </c>
      <c r="BI160" s="188">
        <f>IF(N160="nulová",J160,0)</f>
        <v>0</v>
      </c>
      <c r="BJ160" s="144" t="s">
        <v>5</v>
      </c>
      <c r="BK160" s="188">
        <f>ROUND(I160*H160,1)</f>
        <v>0</v>
      </c>
      <c r="BL160" s="144" t="s">
        <v>169</v>
      </c>
      <c r="BM160" s="187" t="s">
        <v>212</v>
      </c>
      <c r="BN160" s="11"/>
    </row>
    <row r="161" spans="1:66" ht="24.2" customHeight="1">
      <c r="A161" s="12"/>
      <c r="B161" s="50"/>
      <c r="C161" s="176" t="s">
        <v>213</v>
      </c>
      <c r="D161" s="176" t="s">
        <v>127</v>
      </c>
      <c r="E161" s="177" t="s">
        <v>214</v>
      </c>
      <c r="F161" s="177" t="s">
        <v>215</v>
      </c>
      <c r="G161" s="178" t="s">
        <v>168</v>
      </c>
      <c r="H161" s="179">
        <v>270</v>
      </c>
      <c r="I161" s="180">
        <v>0</v>
      </c>
      <c r="J161" s="181">
        <f>ROUND(I161*H161,1)</f>
        <v>0</v>
      </c>
      <c r="K161" s="182"/>
      <c r="L161" s="50"/>
      <c r="M161" s="183"/>
      <c r="N161" s="184" t="s">
        <v>37</v>
      </c>
      <c r="O161" s="185">
        <v>0.04</v>
      </c>
      <c r="P161" s="185">
        <f>O161*H161</f>
        <v>10.8</v>
      </c>
      <c r="Q161" s="185">
        <v>0</v>
      </c>
      <c r="R161" s="185">
        <f>Q161*H161</f>
        <v>0</v>
      </c>
      <c r="S161" s="185">
        <v>3.0000000000000001E-3</v>
      </c>
      <c r="T161" s="186">
        <f>S161*H161</f>
        <v>0.81</v>
      </c>
      <c r="U161" s="53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187" t="s">
        <v>169</v>
      </c>
      <c r="AS161" s="9"/>
      <c r="AT161" s="187" t="s">
        <v>127</v>
      </c>
      <c r="AU161" s="187" t="s">
        <v>81</v>
      </c>
      <c r="AV161" s="9"/>
      <c r="AW161" s="9"/>
      <c r="AX161" s="9"/>
      <c r="AY161" s="144" t="s">
        <v>124</v>
      </c>
      <c r="AZ161" s="9"/>
      <c r="BA161" s="9"/>
      <c r="BB161" s="9"/>
      <c r="BC161" s="9"/>
      <c r="BD161" s="9"/>
      <c r="BE161" s="188">
        <f>IF(N161="základní",J161,0)</f>
        <v>0</v>
      </c>
      <c r="BF161" s="188">
        <f>IF(N161="snížená",J161,0)</f>
        <v>0</v>
      </c>
      <c r="BG161" s="188">
        <f>IF(N161="zákl. přenesená",J161,0)</f>
        <v>0</v>
      </c>
      <c r="BH161" s="188">
        <f>IF(N161="sníž. přenesená",J161,0)</f>
        <v>0</v>
      </c>
      <c r="BI161" s="188">
        <f>IF(N161="nulová",J161,0)</f>
        <v>0</v>
      </c>
      <c r="BJ161" s="144" t="s">
        <v>5</v>
      </c>
      <c r="BK161" s="188">
        <f>ROUND(I161*H161,1)</f>
        <v>0</v>
      </c>
      <c r="BL161" s="144" t="s">
        <v>169</v>
      </c>
      <c r="BM161" s="187" t="s">
        <v>216</v>
      </c>
      <c r="BN161" s="11"/>
    </row>
    <row r="162" spans="1:66" ht="24.2" customHeight="1">
      <c r="A162" s="12"/>
      <c r="B162" s="50"/>
      <c r="C162" s="176" t="s">
        <v>217</v>
      </c>
      <c r="D162" s="176" t="s">
        <v>127</v>
      </c>
      <c r="E162" s="177" t="s">
        <v>218</v>
      </c>
      <c r="F162" s="177" t="s">
        <v>219</v>
      </c>
      <c r="G162" s="178" t="s">
        <v>188</v>
      </c>
      <c r="H162" s="179">
        <v>11</v>
      </c>
      <c r="I162" s="180">
        <v>0</v>
      </c>
      <c r="J162" s="181">
        <f>ROUND(I162*H162,1)</f>
        <v>0</v>
      </c>
      <c r="K162" s="182"/>
      <c r="L162" s="50"/>
      <c r="M162" s="183"/>
      <c r="N162" s="184" t="s">
        <v>37</v>
      </c>
      <c r="O162" s="185">
        <v>0</v>
      </c>
      <c r="P162" s="185">
        <f>O162*H162</f>
        <v>0</v>
      </c>
      <c r="Q162" s="185">
        <v>2.3297799000000001E-2</v>
      </c>
      <c r="R162" s="185">
        <f>Q162*H162</f>
        <v>0.25627578900000003</v>
      </c>
      <c r="S162" s="185">
        <v>0</v>
      </c>
      <c r="T162" s="186">
        <f>S162*H162</f>
        <v>0</v>
      </c>
      <c r="U162" s="53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187" t="s">
        <v>169</v>
      </c>
      <c r="AS162" s="9"/>
      <c r="AT162" s="187" t="s">
        <v>127</v>
      </c>
      <c r="AU162" s="187" t="s">
        <v>81</v>
      </c>
      <c r="AV162" s="9"/>
      <c r="AW162" s="9"/>
      <c r="AX162" s="9"/>
      <c r="AY162" s="144" t="s">
        <v>124</v>
      </c>
      <c r="AZ162" s="9"/>
      <c r="BA162" s="9"/>
      <c r="BB162" s="9"/>
      <c r="BC162" s="9"/>
      <c r="BD162" s="9"/>
      <c r="BE162" s="188">
        <f>IF(N162="základní",J162,0)</f>
        <v>0</v>
      </c>
      <c r="BF162" s="188">
        <f>IF(N162="snížená",J162,0)</f>
        <v>0</v>
      </c>
      <c r="BG162" s="188">
        <f>IF(N162="zákl. přenesená",J162,0)</f>
        <v>0</v>
      </c>
      <c r="BH162" s="188">
        <f>IF(N162="sníž. přenesená",J162,0)</f>
        <v>0</v>
      </c>
      <c r="BI162" s="188">
        <f>IF(N162="nulová",J162,0)</f>
        <v>0</v>
      </c>
      <c r="BJ162" s="144" t="s">
        <v>5</v>
      </c>
      <c r="BK162" s="188">
        <f>ROUND(I162*H162,1)</f>
        <v>0</v>
      </c>
      <c r="BL162" s="144" t="s">
        <v>169</v>
      </c>
      <c r="BM162" s="187" t="s">
        <v>220</v>
      </c>
      <c r="BN162" s="11"/>
    </row>
    <row r="163" spans="1:66" ht="33" customHeight="1">
      <c r="A163" s="12"/>
      <c r="B163" s="50"/>
      <c r="C163" s="176" t="s">
        <v>221</v>
      </c>
      <c r="D163" s="176" t="s">
        <v>127</v>
      </c>
      <c r="E163" s="177" t="s">
        <v>222</v>
      </c>
      <c r="F163" s="177" t="s">
        <v>223</v>
      </c>
      <c r="G163" s="178" t="s">
        <v>181</v>
      </c>
      <c r="H163" s="179">
        <v>2500</v>
      </c>
      <c r="I163" s="180">
        <v>0</v>
      </c>
      <c r="J163" s="181">
        <f>ROUND(I163*H163,1)</f>
        <v>0</v>
      </c>
      <c r="K163" s="182"/>
      <c r="L163" s="50"/>
      <c r="M163" s="183"/>
      <c r="N163" s="184" t="s">
        <v>37</v>
      </c>
      <c r="O163" s="185">
        <v>0</v>
      </c>
      <c r="P163" s="185">
        <f>O163*H163</f>
        <v>0</v>
      </c>
      <c r="Q163" s="185">
        <v>0</v>
      </c>
      <c r="R163" s="185">
        <f>Q163*H163</f>
        <v>0</v>
      </c>
      <c r="S163" s="185">
        <v>0</v>
      </c>
      <c r="T163" s="186">
        <f>S163*H163</f>
        <v>0</v>
      </c>
      <c r="U163" s="53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187" t="s">
        <v>169</v>
      </c>
      <c r="AS163" s="9"/>
      <c r="AT163" s="187" t="s">
        <v>127</v>
      </c>
      <c r="AU163" s="187" t="s">
        <v>81</v>
      </c>
      <c r="AV163" s="9"/>
      <c r="AW163" s="9"/>
      <c r="AX163" s="9"/>
      <c r="AY163" s="144" t="s">
        <v>124</v>
      </c>
      <c r="AZ163" s="9"/>
      <c r="BA163" s="9"/>
      <c r="BB163" s="9"/>
      <c r="BC163" s="9"/>
      <c r="BD163" s="9"/>
      <c r="BE163" s="188">
        <f>IF(N163="základní",J163,0)</f>
        <v>0</v>
      </c>
      <c r="BF163" s="188">
        <f>IF(N163="snížená",J163,0)</f>
        <v>0</v>
      </c>
      <c r="BG163" s="188">
        <f>IF(N163="zákl. přenesená",J163,0)</f>
        <v>0</v>
      </c>
      <c r="BH163" s="188">
        <f>IF(N163="sníž. přenesená",J163,0)</f>
        <v>0</v>
      </c>
      <c r="BI163" s="188">
        <f>IF(N163="nulová",J163,0)</f>
        <v>0</v>
      </c>
      <c r="BJ163" s="144" t="s">
        <v>5</v>
      </c>
      <c r="BK163" s="188">
        <f>ROUND(I163*H163,1)</f>
        <v>0</v>
      </c>
      <c r="BL163" s="144" t="s">
        <v>169</v>
      </c>
      <c r="BM163" s="187" t="s">
        <v>224</v>
      </c>
      <c r="BN163" s="11"/>
    </row>
    <row r="164" spans="1:66" ht="22.9" customHeight="1">
      <c r="A164" s="12"/>
      <c r="B164" s="17"/>
      <c r="C164" s="197"/>
      <c r="D164" s="216" t="s">
        <v>72</v>
      </c>
      <c r="E164" s="217" t="s">
        <v>225</v>
      </c>
      <c r="F164" s="217" t="s">
        <v>226</v>
      </c>
      <c r="G164" s="197"/>
      <c r="H164" s="197"/>
      <c r="I164" s="197"/>
      <c r="J164" s="218">
        <f>BK164</f>
        <v>0</v>
      </c>
      <c r="K164" s="182"/>
      <c r="L164" s="50"/>
      <c r="M164" s="53"/>
      <c r="N164" s="9"/>
      <c r="O164" s="9"/>
      <c r="P164" s="168">
        <f>SUM(P165:P167)</f>
        <v>360.99</v>
      </c>
      <c r="Q164" s="9"/>
      <c r="R164" s="168">
        <f>SUM(R165:R167)</f>
        <v>0.96444000000000007</v>
      </c>
      <c r="S164" s="9"/>
      <c r="T164" s="169">
        <f>SUM(T165:T167)</f>
        <v>1.5416999999999998</v>
      </c>
      <c r="U164" s="53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165" t="s">
        <v>81</v>
      </c>
      <c r="AS164" s="9"/>
      <c r="AT164" s="170" t="s">
        <v>72</v>
      </c>
      <c r="AU164" s="170" t="s">
        <v>5</v>
      </c>
      <c r="AV164" s="9"/>
      <c r="AW164" s="9"/>
      <c r="AX164" s="9"/>
      <c r="AY164" s="165" t="s">
        <v>124</v>
      </c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171">
        <f>SUM(BK165:BK167)</f>
        <v>0</v>
      </c>
      <c r="BL164" s="9"/>
      <c r="BM164" s="9"/>
      <c r="BN164" s="11"/>
    </row>
    <row r="165" spans="1:66" ht="16.5" customHeight="1">
      <c r="A165" s="12"/>
      <c r="B165" s="50"/>
      <c r="C165" s="176" t="s">
        <v>227</v>
      </c>
      <c r="D165" s="176" t="s">
        <v>127</v>
      </c>
      <c r="E165" s="177" t="s">
        <v>228</v>
      </c>
      <c r="F165" s="177" t="s">
        <v>229</v>
      </c>
      <c r="G165" s="178" t="s">
        <v>168</v>
      </c>
      <c r="H165" s="179">
        <v>270</v>
      </c>
      <c r="I165" s="180">
        <v>0</v>
      </c>
      <c r="J165" s="181">
        <f>ROUND(I165*H165,1)</f>
        <v>0</v>
      </c>
      <c r="K165" s="182"/>
      <c r="L165" s="50"/>
      <c r="M165" s="183"/>
      <c r="N165" s="184" t="s">
        <v>37</v>
      </c>
      <c r="O165" s="185">
        <v>0.378</v>
      </c>
      <c r="P165" s="185">
        <f>O165*H165</f>
        <v>102.06</v>
      </c>
      <c r="Q165" s="185">
        <v>0</v>
      </c>
      <c r="R165" s="185">
        <f>Q165*H165</f>
        <v>0</v>
      </c>
      <c r="S165" s="185">
        <v>5.7099999999999998E-3</v>
      </c>
      <c r="T165" s="186">
        <f>S165*H165</f>
        <v>1.5416999999999998</v>
      </c>
      <c r="U165" s="53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187" t="s">
        <v>169</v>
      </c>
      <c r="AS165" s="9"/>
      <c r="AT165" s="187" t="s">
        <v>127</v>
      </c>
      <c r="AU165" s="187" t="s">
        <v>81</v>
      </c>
      <c r="AV165" s="9"/>
      <c r="AW165" s="9"/>
      <c r="AX165" s="9"/>
      <c r="AY165" s="144" t="s">
        <v>124</v>
      </c>
      <c r="AZ165" s="9"/>
      <c r="BA165" s="9"/>
      <c r="BB165" s="9"/>
      <c r="BC165" s="9"/>
      <c r="BD165" s="9"/>
      <c r="BE165" s="188">
        <f>IF(N165="základní",J165,0)</f>
        <v>0</v>
      </c>
      <c r="BF165" s="188">
        <f>IF(N165="snížená",J165,0)</f>
        <v>0</v>
      </c>
      <c r="BG165" s="188">
        <f>IF(N165="zákl. přenesená",J165,0)</f>
        <v>0</v>
      </c>
      <c r="BH165" s="188">
        <f>IF(N165="sníž. přenesená",J165,0)</f>
        <v>0</v>
      </c>
      <c r="BI165" s="188">
        <f>IF(N165="nulová",J165,0)</f>
        <v>0</v>
      </c>
      <c r="BJ165" s="144" t="s">
        <v>5</v>
      </c>
      <c r="BK165" s="188">
        <f>ROUND(I165*H165,1)</f>
        <v>0</v>
      </c>
      <c r="BL165" s="144" t="s">
        <v>169</v>
      </c>
      <c r="BM165" s="187" t="s">
        <v>230</v>
      </c>
      <c r="BN165" s="11"/>
    </row>
    <row r="166" spans="1:66" ht="24.2" customHeight="1">
      <c r="A166" s="12"/>
      <c r="B166" s="50"/>
      <c r="C166" s="176" t="s">
        <v>6</v>
      </c>
      <c r="D166" s="176" t="s">
        <v>127</v>
      </c>
      <c r="E166" s="177" t="s">
        <v>231</v>
      </c>
      <c r="F166" s="177" t="s">
        <v>232</v>
      </c>
      <c r="G166" s="178" t="s">
        <v>168</v>
      </c>
      <c r="H166" s="179">
        <v>270</v>
      </c>
      <c r="I166" s="180">
        <v>0</v>
      </c>
      <c r="J166" s="181">
        <f>ROUND(I166*H166,1)</f>
        <v>0</v>
      </c>
      <c r="K166" s="182"/>
      <c r="L166" s="50"/>
      <c r="M166" s="183"/>
      <c r="N166" s="184" t="s">
        <v>37</v>
      </c>
      <c r="O166" s="185">
        <v>0.95899999999999996</v>
      </c>
      <c r="P166" s="185">
        <f>O166*H166</f>
        <v>258.93</v>
      </c>
      <c r="Q166" s="185">
        <v>3.5720000000000001E-3</v>
      </c>
      <c r="R166" s="185">
        <f>Q166*H166</f>
        <v>0.96444000000000007</v>
      </c>
      <c r="S166" s="185">
        <v>0</v>
      </c>
      <c r="T166" s="186">
        <f>S166*H166</f>
        <v>0</v>
      </c>
      <c r="U166" s="53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187" t="s">
        <v>169</v>
      </c>
      <c r="AS166" s="9"/>
      <c r="AT166" s="187" t="s">
        <v>127</v>
      </c>
      <c r="AU166" s="187" t="s">
        <v>81</v>
      </c>
      <c r="AV166" s="9"/>
      <c r="AW166" s="9"/>
      <c r="AX166" s="9"/>
      <c r="AY166" s="144" t="s">
        <v>124</v>
      </c>
      <c r="AZ166" s="9"/>
      <c r="BA166" s="9"/>
      <c r="BB166" s="9"/>
      <c r="BC166" s="9"/>
      <c r="BD166" s="9"/>
      <c r="BE166" s="188">
        <f>IF(N166="základní",J166,0)</f>
        <v>0</v>
      </c>
      <c r="BF166" s="188">
        <f>IF(N166="snížená",J166,0)</f>
        <v>0</v>
      </c>
      <c r="BG166" s="188">
        <f>IF(N166="zákl. přenesená",J166,0)</f>
        <v>0</v>
      </c>
      <c r="BH166" s="188">
        <f>IF(N166="sníž. přenesená",J166,0)</f>
        <v>0</v>
      </c>
      <c r="BI166" s="188">
        <f>IF(N166="nulová",J166,0)</f>
        <v>0</v>
      </c>
      <c r="BJ166" s="144" t="s">
        <v>5</v>
      </c>
      <c r="BK166" s="188">
        <f>ROUND(I166*H166,1)</f>
        <v>0</v>
      </c>
      <c r="BL166" s="144" t="s">
        <v>169</v>
      </c>
      <c r="BM166" s="187" t="s">
        <v>233</v>
      </c>
      <c r="BN166" s="11"/>
    </row>
    <row r="167" spans="1:66" ht="33" customHeight="1">
      <c r="A167" s="12"/>
      <c r="B167" s="50"/>
      <c r="C167" s="176" t="s">
        <v>234</v>
      </c>
      <c r="D167" s="176" t="s">
        <v>127</v>
      </c>
      <c r="E167" s="177" t="s">
        <v>235</v>
      </c>
      <c r="F167" s="177" t="s">
        <v>236</v>
      </c>
      <c r="G167" s="178" t="s">
        <v>181</v>
      </c>
      <c r="H167" s="179">
        <v>6000</v>
      </c>
      <c r="I167" s="180">
        <v>0</v>
      </c>
      <c r="J167" s="181">
        <f>ROUND(I167*H167,1)</f>
        <v>0</v>
      </c>
      <c r="K167" s="182"/>
      <c r="L167" s="50"/>
      <c r="M167" s="183"/>
      <c r="N167" s="184" t="s">
        <v>37</v>
      </c>
      <c r="O167" s="185">
        <v>0</v>
      </c>
      <c r="P167" s="185">
        <f>O167*H167</f>
        <v>0</v>
      </c>
      <c r="Q167" s="185">
        <v>0</v>
      </c>
      <c r="R167" s="185">
        <f>Q167*H167</f>
        <v>0</v>
      </c>
      <c r="S167" s="185">
        <v>0</v>
      </c>
      <c r="T167" s="186">
        <f>S167*H167</f>
        <v>0</v>
      </c>
      <c r="U167" s="53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187" t="s">
        <v>169</v>
      </c>
      <c r="AS167" s="9"/>
      <c r="AT167" s="187" t="s">
        <v>127</v>
      </c>
      <c r="AU167" s="187" t="s">
        <v>81</v>
      </c>
      <c r="AV167" s="9"/>
      <c r="AW167" s="9"/>
      <c r="AX167" s="9"/>
      <c r="AY167" s="144" t="s">
        <v>124</v>
      </c>
      <c r="AZ167" s="9"/>
      <c r="BA167" s="9"/>
      <c r="BB167" s="9"/>
      <c r="BC167" s="9"/>
      <c r="BD167" s="9"/>
      <c r="BE167" s="188">
        <f>IF(N167="základní",J167,0)</f>
        <v>0</v>
      </c>
      <c r="BF167" s="188">
        <f>IF(N167="snížená",J167,0)</f>
        <v>0</v>
      </c>
      <c r="BG167" s="188">
        <f>IF(N167="zákl. přenesená",J167,0)</f>
        <v>0</v>
      </c>
      <c r="BH167" s="188">
        <f>IF(N167="sníž. přenesená",J167,0)</f>
        <v>0</v>
      </c>
      <c r="BI167" s="188">
        <f>IF(N167="nulová",J167,0)</f>
        <v>0</v>
      </c>
      <c r="BJ167" s="144" t="s">
        <v>5</v>
      </c>
      <c r="BK167" s="188">
        <f>ROUND(I167*H167,1)</f>
        <v>0</v>
      </c>
      <c r="BL167" s="144" t="s">
        <v>169</v>
      </c>
      <c r="BM167" s="187" t="s">
        <v>237</v>
      </c>
      <c r="BN167" s="11"/>
    </row>
    <row r="168" spans="1:66" ht="22.9" customHeight="1">
      <c r="A168" s="12"/>
      <c r="B168" s="17"/>
      <c r="C168" s="197"/>
      <c r="D168" s="216" t="s">
        <v>72</v>
      </c>
      <c r="E168" s="217" t="s">
        <v>238</v>
      </c>
      <c r="F168" s="217" t="s">
        <v>239</v>
      </c>
      <c r="G168" s="197"/>
      <c r="H168" s="197"/>
      <c r="I168" s="197"/>
      <c r="J168" s="218">
        <f>BK168</f>
        <v>0</v>
      </c>
      <c r="K168" s="182"/>
      <c r="L168" s="50"/>
      <c r="M168" s="53"/>
      <c r="N168" s="9"/>
      <c r="O168" s="9"/>
      <c r="P168" s="168">
        <f>SUM(P169:P170)</f>
        <v>0</v>
      </c>
      <c r="Q168" s="9"/>
      <c r="R168" s="168">
        <f>SUM(R169:R170)</f>
        <v>0</v>
      </c>
      <c r="S168" s="9"/>
      <c r="T168" s="169">
        <f>SUM(T169:T170)</f>
        <v>0</v>
      </c>
      <c r="U168" s="53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165" t="s">
        <v>81</v>
      </c>
      <c r="AS168" s="9"/>
      <c r="AT168" s="170" t="s">
        <v>72</v>
      </c>
      <c r="AU168" s="170" t="s">
        <v>5</v>
      </c>
      <c r="AV168" s="9"/>
      <c r="AW168" s="9"/>
      <c r="AX168" s="9"/>
      <c r="AY168" s="165" t="s">
        <v>124</v>
      </c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171">
        <f>SUM(BK169:BK170)</f>
        <v>0</v>
      </c>
      <c r="BL168" s="9"/>
      <c r="BM168" s="9"/>
      <c r="BN168" s="11"/>
    </row>
    <row r="169" spans="1:66" ht="24.2" customHeight="1">
      <c r="A169" s="12"/>
      <c r="B169" s="50"/>
      <c r="C169" s="176" t="s">
        <v>240</v>
      </c>
      <c r="D169" s="176" t="s">
        <v>127</v>
      </c>
      <c r="E169" s="177" t="s">
        <v>241</v>
      </c>
      <c r="F169" s="177" t="s">
        <v>242</v>
      </c>
      <c r="G169" s="178" t="s">
        <v>243</v>
      </c>
      <c r="H169" s="179">
        <v>1</v>
      </c>
      <c r="I169" s="180">
        <v>0</v>
      </c>
      <c r="J169" s="181">
        <f>ROUND(I169*H169,1)</f>
        <v>0</v>
      </c>
      <c r="K169" s="182"/>
      <c r="L169" s="50"/>
      <c r="M169" s="183"/>
      <c r="N169" s="184" t="s">
        <v>37</v>
      </c>
      <c r="O169" s="185">
        <v>0</v>
      </c>
      <c r="P169" s="185">
        <f>O169*H169</f>
        <v>0</v>
      </c>
      <c r="Q169" s="185">
        <v>0</v>
      </c>
      <c r="R169" s="185">
        <f>Q169*H169</f>
        <v>0</v>
      </c>
      <c r="S169" s="185">
        <v>0</v>
      </c>
      <c r="T169" s="186">
        <f>S169*H169</f>
        <v>0</v>
      </c>
      <c r="U169" s="53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187" t="s">
        <v>169</v>
      </c>
      <c r="AS169" s="9"/>
      <c r="AT169" s="187" t="s">
        <v>127</v>
      </c>
      <c r="AU169" s="187" t="s">
        <v>81</v>
      </c>
      <c r="AV169" s="9"/>
      <c r="AW169" s="9"/>
      <c r="AX169" s="9"/>
      <c r="AY169" s="144" t="s">
        <v>124</v>
      </c>
      <c r="AZ169" s="9"/>
      <c r="BA169" s="9"/>
      <c r="BB169" s="9"/>
      <c r="BC169" s="9"/>
      <c r="BD169" s="9"/>
      <c r="BE169" s="188">
        <f>IF(N169="základní",J169,0)</f>
        <v>0</v>
      </c>
      <c r="BF169" s="188">
        <f>IF(N169="snížená",J169,0)</f>
        <v>0</v>
      </c>
      <c r="BG169" s="188">
        <f>IF(N169="zákl. přenesená",J169,0)</f>
        <v>0</v>
      </c>
      <c r="BH169" s="188">
        <f>IF(N169="sníž. přenesená",J169,0)</f>
        <v>0</v>
      </c>
      <c r="BI169" s="188">
        <f>IF(N169="nulová",J169,0)</f>
        <v>0</v>
      </c>
      <c r="BJ169" s="144" t="s">
        <v>5</v>
      </c>
      <c r="BK169" s="188">
        <f>ROUND(I169*H169,1)</f>
        <v>0</v>
      </c>
      <c r="BL169" s="144" t="s">
        <v>169</v>
      </c>
      <c r="BM169" s="187" t="s">
        <v>244</v>
      </c>
      <c r="BN169" s="11"/>
    </row>
    <row r="170" spans="1:66" ht="33" customHeight="1">
      <c r="A170" s="12"/>
      <c r="B170" s="50"/>
      <c r="C170" s="176" t="s">
        <v>245</v>
      </c>
      <c r="D170" s="176" t="s">
        <v>127</v>
      </c>
      <c r="E170" s="177" t="s">
        <v>246</v>
      </c>
      <c r="F170" s="177" t="s">
        <v>247</v>
      </c>
      <c r="G170" s="178" t="s">
        <v>181</v>
      </c>
      <c r="H170" s="179">
        <v>0</v>
      </c>
      <c r="I170" s="180">
        <v>0</v>
      </c>
      <c r="J170" s="181">
        <f>ROUND(I170*H170,1)</f>
        <v>0</v>
      </c>
      <c r="K170" s="182"/>
      <c r="L170" s="50"/>
      <c r="M170" s="183"/>
      <c r="N170" s="184" t="s">
        <v>37</v>
      </c>
      <c r="O170" s="185">
        <v>0</v>
      </c>
      <c r="P170" s="185">
        <f>O170*H170</f>
        <v>0</v>
      </c>
      <c r="Q170" s="185">
        <v>0</v>
      </c>
      <c r="R170" s="185">
        <f>Q170*H170</f>
        <v>0</v>
      </c>
      <c r="S170" s="185">
        <v>0</v>
      </c>
      <c r="T170" s="186">
        <f>S170*H170</f>
        <v>0</v>
      </c>
      <c r="U170" s="53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187" t="s">
        <v>169</v>
      </c>
      <c r="AS170" s="9"/>
      <c r="AT170" s="187" t="s">
        <v>127</v>
      </c>
      <c r="AU170" s="187" t="s">
        <v>81</v>
      </c>
      <c r="AV170" s="9"/>
      <c r="AW170" s="9"/>
      <c r="AX170" s="9"/>
      <c r="AY170" s="144" t="s">
        <v>124</v>
      </c>
      <c r="AZ170" s="9"/>
      <c r="BA170" s="9"/>
      <c r="BB170" s="9"/>
      <c r="BC170" s="9"/>
      <c r="BD170" s="9"/>
      <c r="BE170" s="188">
        <f>IF(N170="základní",J170,0)</f>
        <v>0</v>
      </c>
      <c r="BF170" s="188">
        <f>IF(N170="snížená",J170,0)</f>
        <v>0</v>
      </c>
      <c r="BG170" s="188">
        <f>IF(N170="zákl. přenesená",J170,0)</f>
        <v>0</v>
      </c>
      <c r="BH170" s="188">
        <f>IF(N170="sníž. přenesená",J170,0)</f>
        <v>0</v>
      </c>
      <c r="BI170" s="188">
        <f>IF(N170="nulová",J170,0)</f>
        <v>0</v>
      </c>
      <c r="BJ170" s="144" t="s">
        <v>5</v>
      </c>
      <c r="BK170" s="188">
        <f>ROUND(I170*H170,1)</f>
        <v>0</v>
      </c>
      <c r="BL170" s="144" t="s">
        <v>169</v>
      </c>
      <c r="BM170" s="187" t="s">
        <v>248</v>
      </c>
      <c r="BN170" s="11"/>
    </row>
    <row r="171" spans="1:66" ht="25.9" customHeight="1">
      <c r="A171" s="12"/>
      <c r="B171" s="17"/>
      <c r="C171" s="51"/>
      <c r="D171" s="203" t="s">
        <v>72</v>
      </c>
      <c r="E171" s="204" t="s">
        <v>172</v>
      </c>
      <c r="F171" s="204" t="s">
        <v>249</v>
      </c>
      <c r="G171" s="51"/>
      <c r="H171" s="51"/>
      <c r="I171" s="51"/>
      <c r="J171" s="205">
        <f>BK171</f>
        <v>0</v>
      </c>
      <c r="K171" s="194"/>
      <c r="L171" s="50"/>
      <c r="M171" s="53"/>
      <c r="N171" s="9"/>
      <c r="O171" s="9"/>
      <c r="P171" s="168">
        <f>P172</f>
        <v>0</v>
      </c>
      <c r="Q171" s="9"/>
      <c r="R171" s="168">
        <f>R172</f>
        <v>0</v>
      </c>
      <c r="S171" s="9"/>
      <c r="T171" s="169">
        <f>T172</f>
        <v>0</v>
      </c>
      <c r="U171" s="53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165" t="s">
        <v>141</v>
      </c>
      <c r="AS171" s="9"/>
      <c r="AT171" s="170" t="s">
        <v>72</v>
      </c>
      <c r="AU171" s="170" t="s">
        <v>73</v>
      </c>
      <c r="AV171" s="9"/>
      <c r="AW171" s="9"/>
      <c r="AX171" s="9"/>
      <c r="AY171" s="165" t="s">
        <v>124</v>
      </c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171">
        <f>BK172</f>
        <v>0</v>
      </c>
      <c r="BL171" s="9"/>
      <c r="BM171" s="9"/>
      <c r="BN171" s="11"/>
    </row>
    <row r="172" spans="1:66" ht="22.9" customHeight="1">
      <c r="A172" s="12"/>
      <c r="B172" s="17"/>
      <c r="C172" s="47"/>
      <c r="D172" s="172" t="s">
        <v>72</v>
      </c>
      <c r="E172" s="173" t="s">
        <v>250</v>
      </c>
      <c r="F172" s="173" t="s">
        <v>251</v>
      </c>
      <c r="G172" s="47"/>
      <c r="H172" s="47"/>
      <c r="I172" s="47"/>
      <c r="J172" s="174">
        <f>BK172</f>
        <v>0</v>
      </c>
      <c r="K172" s="175"/>
      <c r="L172" s="50"/>
      <c r="M172" s="53"/>
      <c r="N172" s="9"/>
      <c r="O172" s="9"/>
      <c r="P172" s="168">
        <f>SUM(P173:P174)</f>
        <v>0</v>
      </c>
      <c r="Q172" s="9"/>
      <c r="R172" s="168">
        <f>SUM(R173:R174)</f>
        <v>0</v>
      </c>
      <c r="S172" s="9"/>
      <c r="T172" s="169">
        <f>SUM(T173:T174)</f>
        <v>0</v>
      </c>
      <c r="U172" s="53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165" t="s">
        <v>141</v>
      </c>
      <c r="AS172" s="9"/>
      <c r="AT172" s="170" t="s">
        <v>72</v>
      </c>
      <c r="AU172" s="170" t="s">
        <v>5</v>
      </c>
      <c r="AV172" s="9"/>
      <c r="AW172" s="9"/>
      <c r="AX172" s="9"/>
      <c r="AY172" s="165" t="s">
        <v>124</v>
      </c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171">
        <f>SUM(BK173:BK174)</f>
        <v>0</v>
      </c>
      <c r="BL172" s="9"/>
      <c r="BM172" s="9"/>
      <c r="BN172" s="11"/>
    </row>
    <row r="173" spans="1:66" ht="16.5" customHeight="1">
      <c r="A173" s="12"/>
      <c r="B173" s="50"/>
      <c r="C173" s="176" t="s">
        <v>252</v>
      </c>
      <c r="D173" s="176" t="s">
        <v>127</v>
      </c>
      <c r="E173" s="177" t="s">
        <v>253</v>
      </c>
      <c r="F173" s="177" t="s">
        <v>254</v>
      </c>
      <c r="G173" s="178" t="s">
        <v>243</v>
      </c>
      <c r="H173" s="179">
        <v>1</v>
      </c>
      <c r="I173" s="180">
        <v>0</v>
      </c>
      <c r="J173" s="181">
        <f>ROUND(I173*H173,1)</f>
        <v>0</v>
      </c>
      <c r="K173" s="182"/>
      <c r="L173" s="50"/>
      <c r="M173" s="183"/>
      <c r="N173" s="184" t="s">
        <v>37</v>
      </c>
      <c r="O173" s="185">
        <v>0</v>
      </c>
      <c r="P173" s="185">
        <f>O173*H173</f>
        <v>0</v>
      </c>
      <c r="Q173" s="185">
        <v>0</v>
      </c>
      <c r="R173" s="185">
        <f>Q173*H173</f>
        <v>0</v>
      </c>
      <c r="S173" s="185">
        <v>0</v>
      </c>
      <c r="T173" s="186">
        <f>S173*H173</f>
        <v>0</v>
      </c>
      <c r="U173" s="53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187" t="s">
        <v>255</v>
      </c>
      <c r="AS173" s="9"/>
      <c r="AT173" s="187" t="s">
        <v>127</v>
      </c>
      <c r="AU173" s="187" t="s">
        <v>81</v>
      </c>
      <c r="AV173" s="9"/>
      <c r="AW173" s="9"/>
      <c r="AX173" s="9"/>
      <c r="AY173" s="144" t="s">
        <v>124</v>
      </c>
      <c r="AZ173" s="9"/>
      <c r="BA173" s="9"/>
      <c r="BB173" s="9"/>
      <c r="BC173" s="9"/>
      <c r="BD173" s="9"/>
      <c r="BE173" s="188">
        <f>IF(N173="základní",J173,0)</f>
        <v>0</v>
      </c>
      <c r="BF173" s="188">
        <f>IF(N173="snížená",J173,0)</f>
        <v>0</v>
      </c>
      <c r="BG173" s="188">
        <f>IF(N173="zákl. přenesená",J173,0)</f>
        <v>0</v>
      </c>
      <c r="BH173" s="188">
        <f>IF(N173="sníž. přenesená",J173,0)</f>
        <v>0</v>
      </c>
      <c r="BI173" s="188">
        <f>IF(N173="nulová",J173,0)</f>
        <v>0</v>
      </c>
      <c r="BJ173" s="144" t="s">
        <v>5</v>
      </c>
      <c r="BK173" s="188">
        <f>ROUND(I173*H173,1)</f>
        <v>0</v>
      </c>
      <c r="BL173" s="144" t="s">
        <v>255</v>
      </c>
      <c r="BM173" s="187" t="s">
        <v>256</v>
      </c>
      <c r="BN173" s="11"/>
    </row>
    <row r="174" spans="1:66" ht="16.5" customHeight="1">
      <c r="A174" s="12"/>
      <c r="B174" s="50"/>
      <c r="C174" s="176" t="s">
        <v>257</v>
      </c>
      <c r="D174" s="176" t="s">
        <v>127</v>
      </c>
      <c r="E174" s="177" t="s">
        <v>258</v>
      </c>
      <c r="F174" s="177" t="s">
        <v>259</v>
      </c>
      <c r="G174" s="178" t="s">
        <v>243</v>
      </c>
      <c r="H174" s="179">
        <v>1</v>
      </c>
      <c r="I174" s="180">
        <v>0</v>
      </c>
      <c r="J174" s="181">
        <f>ROUND(I174*H174,1)</f>
        <v>0</v>
      </c>
      <c r="K174" s="182"/>
      <c r="L174" s="50"/>
      <c r="M174" s="183"/>
      <c r="N174" s="184" t="s">
        <v>37</v>
      </c>
      <c r="O174" s="185">
        <v>0</v>
      </c>
      <c r="P174" s="185">
        <f>O174*H174</f>
        <v>0</v>
      </c>
      <c r="Q174" s="185">
        <v>0</v>
      </c>
      <c r="R174" s="185">
        <f>Q174*H174</f>
        <v>0</v>
      </c>
      <c r="S174" s="185">
        <v>0</v>
      </c>
      <c r="T174" s="186">
        <f>S174*H174</f>
        <v>0</v>
      </c>
      <c r="U174" s="53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187" t="s">
        <v>255</v>
      </c>
      <c r="AS174" s="9"/>
      <c r="AT174" s="187" t="s">
        <v>127</v>
      </c>
      <c r="AU174" s="187" t="s">
        <v>81</v>
      </c>
      <c r="AV174" s="9"/>
      <c r="AW174" s="9"/>
      <c r="AX174" s="9"/>
      <c r="AY174" s="144" t="s">
        <v>124</v>
      </c>
      <c r="AZ174" s="9"/>
      <c r="BA174" s="9"/>
      <c r="BB174" s="9"/>
      <c r="BC174" s="9"/>
      <c r="BD174" s="9"/>
      <c r="BE174" s="188">
        <f>IF(N174="základní",J174,0)</f>
        <v>0</v>
      </c>
      <c r="BF174" s="188">
        <f>IF(N174="snížená",J174,0)</f>
        <v>0</v>
      </c>
      <c r="BG174" s="188">
        <f>IF(N174="zákl. přenesená",J174,0)</f>
        <v>0</v>
      </c>
      <c r="BH174" s="188">
        <f>IF(N174="sníž. přenesená",J174,0)</f>
        <v>0</v>
      </c>
      <c r="BI174" s="188">
        <f>IF(N174="nulová",J174,0)</f>
        <v>0</v>
      </c>
      <c r="BJ174" s="144" t="s">
        <v>5</v>
      </c>
      <c r="BK174" s="188">
        <f>ROUND(I174*H174,1)</f>
        <v>0</v>
      </c>
      <c r="BL174" s="144" t="s">
        <v>255</v>
      </c>
      <c r="BM174" s="187" t="s">
        <v>260</v>
      </c>
      <c r="BN174" s="11"/>
    </row>
    <row r="175" spans="1:66" ht="25.9" customHeight="1">
      <c r="A175" s="12"/>
      <c r="B175" s="17"/>
      <c r="C175" s="51"/>
      <c r="D175" s="203" t="s">
        <v>72</v>
      </c>
      <c r="E175" s="204" t="s">
        <v>261</v>
      </c>
      <c r="F175" s="204" t="s">
        <v>262</v>
      </c>
      <c r="G175" s="51"/>
      <c r="H175" s="51"/>
      <c r="I175" s="51"/>
      <c r="J175" s="205">
        <f>BK175</f>
        <v>0</v>
      </c>
      <c r="K175" s="194"/>
      <c r="L175" s="50"/>
      <c r="M175" s="53"/>
      <c r="N175" s="9"/>
      <c r="O175" s="9"/>
      <c r="P175" s="168">
        <f>P176+P178+P180</f>
        <v>0</v>
      </c>
      <c r="Q175" s="9"/>
      <c r="R175" s="168">
        <f>R176+R178+R180</f>
        <v>0</v>
      </c>
      <c r="S175" s="9"/>
      <c r="T175" s="169">
        <f>T176+T178+T180</f>
        <v>0</v>
      </c>
      <c r="U175" s="53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165" t="s">
        <v>148</v>
      </c>
      <c r="AS175" s="9"/>
      <c r="AT175" s="170" t="s">
        <v>72</v>
      </c>
      <c r="AU175" s="170" t="s">
        <v>73</v>
      </c>
      <c r="AV175" s="9"/>
      <c r="AW175" s="9"/>
      <c r="AX175" s="9"/>
      <c r="AY175" s="165" t="s">
        <v>124</v>
      </c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171">
        <f>BK176+BK178+BK180</f>
        <v>0</v>
      </c>
      <c r="BL175" s="9"/>
      <c r="BM175" s="9"/>
      <c r="BN175" s="11"/>
    </row>
    <row r="176" spans="1:66" ht="22.9" customHeight="1">
      <c r="A176" s="12"/>
      <c r="B176" s="17"/>
      <c r="C176" s="47"/>
      <c r="D176" s="172" t="s">
        <v>72</v>
      </c>
      <c r="E176" s="173" t="s">
        <v>263</v>
      </c>
      <c r="F176" s="173" t="s">
        <v>264</v>
      </c>
      <c r="G176" s="47"/>
      <c r="H176" s="47"/>
      <c r="I176" s="47"/>
      <c r="J176" s="174">
        <f>BK176</f>
        <v>0</v>
      </c>
      <c r="K176" s="175"/>
      <c r="L176" s="50"/>
      <c r="M176" s="53"/>
      <c r="N176" s="9"/>
      <c r="O176" s="9"/>
      <c r="P176" s="168">
        <f>P177</f>
        <v>0</v>
      </c>
      <c r="Q176" s="9"/>
      <c r="R176" s="168">
        <f>R177</f>
        <v>0</v>
      </c>
      <c r="S176" s="9"/>
      <c r="T176" s="169">
        <f>T177</f>
        <v>0</v>
      </c>
      <c r="U176" s="53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165" t="s">
        <v>148</v>
      </c>
      <c r="AS176" s="9"/>
      <c r="AT176" s="170" t="s">
        <v>72</v>
      </c>
      <c r="AU176" s="170" t="s">
        <v>5</v>
      </c>
      <c r="AV176" s="9"/>
      <c r="AW176" s="9"/>
      <c r="AX176" s="9"/>
      <c r="AY176" s="165" t="s">
        <v>124</v>
      </c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171">
        <f>BK177</f>
        <v>0</v>
      </c>
      <c r="BL176" s="9"/>
      <c r="BM176" s="9"/>
      <c r="BN176" s="11"/>
    </row>
    <row r="177" spans="1:66" ht="16.5" customHeight="1">
      <c r="A177" s="12"/>
      <c r="B177" s="50"/>
      <c r="C177" s="176" t="s">
        <v>265</v>
      </c>
      <c r="D177" s="176" t="s">
        <v>127</v>
      </c>
      <c r="E177" s="177" t="s">
        <v>266</v>
      </c>
      <c r="F177" s="177" t="s">
        <v>264</v>
      </c>
      <c r="G177" s="178" t="s">
        <v>181</v>
      </c>
      <c r="H177" s="179">
        <v>0</v>
      </c>
      <c r="I177" s="180">
        <v>1.8</v>
      </c>
      <c r="J177" s="181">
        <f>ROUND(I177*H177,1)</f>
        <v>0</v>
      </c>
      <c r="K177" s="182"/>
      <c r="L177" s="50"/>
      <c r="M177" s="183"/>
      <c r="N177" s="184" t="s">
        <v>37</v>
      </c>
      <c r="O177" s="185">
        <v>0</v>
      </c>
      <c r="P177" s="185">
        <f>O177*H177</f>
        <v>0</v>
      </c>
      <c r="Q177" s="185">
        <v>0</v>
      </c>
      <c r="R177" s="185">
        <f>Q177*H177</f>
        <v>0</v>
      </c>
      <c r="S177" s="185">
        <v>0</v>
      </c>
      <c r="T177" s="186">
        <f>S177*H177</f>
        <v>0</v>
      </c>
      <c r="U177" s="53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187" t="s">
        <v>267</v>
      </c>
      <c r="AS177" s="9"/>
      <c r="AT177" s="187" t="s">
        <v>127</v>
      </c>
      <c r="AU177" s="187" t="s">
        <v>81</v>
      </c>
      <c r="AV177" s="9"/>
      <c r="AW177" s="9"/>
      <c r="AX177" s="9"/>
      <c r="AY177" s="144" t="s">
        <v>124</v>
      </c>
      <c r="AZ177" s="9"/>
      <c r="BA177" s="9"/>
      <c r="BB177" s="9"/>
      <c r="BC177" s="9"/>
      <c r="BD177" s="9"/>
      <c r="BE177" s="188">
        <f>IF(N177="základní",J177,0)</f>
        <v>0</v>
      </c>
      <c r="BF177" s="188">
        <f>IF(N177="snížená",J177,0)</f>
        <v>0</v>
      </c>
      <c r="BG177" s="188">
        <f>IF(N177="zákl. přenesená",J177,0)</f>
        <v>0</v>
      </c>
      <c r="BH177" s="188">
        <f>IF(N177="sníž. přenesená",J177,0)</f>
        <v>0</v>
      </c>
      <c r="BI177" s="188">
        <f>IF(N177="nulová",J177,0)</f>
        <v>0</v>
      </c>
      <c r="BJ177" s="144" t="s">
        <v>5</v>
      </c>
      <c r="BK177" s="188">
        <f>ROUND(I177*H177,1)</f>
        <v>0</v>
      </c>
      <c r="BL177" s="144" t="s">
        <v>267</v>
      </c>
      <c r="BM177" s="187" t="s">
        <v>268</v>
      </c>
      <c r="BN177" s="11"/>
    </row>
    <row r="178" spans="1:66" ht="22.9" customHeight="1">
      <c r="A178" s="12"/>
      <c r="B178" s="17"/>
      <c r="C178" s="197"/>
      <c r="D178" s="216" t="s">
        <v>72</v>
      </c>
      <c r="E178" s="217" t="s">
        <v>269</v>
      </c>
      <c r="F178" s="217" t="s">
        <v>270</v>
      </c>
      <c r="G178" s="197"/>
      <c r="H178" s="197"/>
      <c r="I178" s="197"/>
      <c r="J178" s="218">
        <f>BK178</f>
        <v>0</v>
      </c>
      <c r="K178" s="182"/>
      <c r="L178" s="50"/>
      <c r="M178" s="53"/>
      <c r="N178" s="9"/>
      <c r="O178" s="9"/>
      <c r="P178" s="168">
        <f>P179</f>
        <v>0</v>
      </c>
      <c r="Q178" s="9"/>
      <c r="R178" s="168">
        <f>R179</f>
        <v>0</v>
      </c>
      <c r="S178" s="9"/>
      <c r="T178" s="169">
        <f>T179</f>
        <v>0</v>
      </c>
      <c r="U178" s="53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165" t="s">
        <v>148</v>
      </c>
      <c r="AS178" s="9"/>
      <c r="AT178" s="170" t="s">
        <v>72</v>
      </c>
      <c r="AU178" s="170" t="s">
        <v>5</v>
      </c>
      <c r="AV178" s="9"/>
      <c r="AW178" s="9"/>
      <c r="AX178" s="9"/>
      <c r="AY178" s="165" t="s">
        <v>124</v>
      </c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171">
        <f>BK179</f>
        <v>0</v>
      </c>
      <c r="BL178" s="9"/>
      <c r="BM178" s="9"/>
      <c r="BN178" s="11"/>
    </row>
    <row r="179" spans="1:66" ht="16.5" customHeight="1">
      <c r="A179" s="12"/>
      <c r="B179" s="50"/>
      <c r="C179" s="176" t="s">
        <v>271</v>
      </c>
      <c r="D179" s="176" t="s">
        <v>127</v>
      </c>
      <c r="E179" s="177" t="s">
        <v>272</v>
      </c>
      <c r="F179" s="177" t="s">
        <v>273</v>
      </c>
      <c r="G179" s="178" t="s">
        <v>181</v>
      </c>
      <c r="H179" s="179">
        <v>0</v>
      </c>
      <c r="I179" s="180">
        <v>0.3</v>
      </c>
      <c r="J179" s="181">
        <f>ROUND(I179*H179,1)</f>
        <v>0</v>
      </c>
      <c r="K179" s="182"/>
      <c r="L179" s="50"/>
      <c r="M179" s="183"/>
      <c r="N179" s="184" t="s">
        <v>37</v>
      </c>
      <c r="O179" s="185">
        <v>0</v>
      </c>
      <c r="P179" s="185">
        <f>O179*H179</f>
        <v>0</v>
      </c>
      <c r="Q179" s="185">
        <v>0</v>
      </c>
      <c r="R179" s="185">
        <f>Q179*H179</f>
        <v>0</v>
      </c>
      <c r="S179" s="185">
        <v>0</v>
      </c>
      <c r="T179" s="186">
        <f>S179*H179</f>
        <v>0</v>
      </c>
      <c r="U179" s="53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187" t="s">
        <v>267</v>
      </c>
      <c r="AS179" s="9"/>
      <c r="AT179" s="187" t="s">
        <v>127</v>
      </c>
      <c r="AU179" s="187" t="s">
        <v>81</v>
      </c>
      <c r="AV179" s="9"/>
      <c r="AW179" s="9"/>
      <c r="AX179" s="9"/>
      <c r="AY179" s="144" t="s">
        <v>124</v>
      </c>
      <c r="AZ179" s="9"/>
      <c r="BA179" s="9"/>
      <c r="BB179" s="9"/>
      <c r="BC179" s="9"/>
      <c r="BD179" s="9"/>
      <c r="BE179" s="188">
        <f>IF(N179="základní",J179,0)</f>
        <v>0</v>
      </c>
      <c r="BF179" s="188">
        <f>IF(N179="snížená",J179,0)</f>
        <v>0</v>
      </c>
      <c r="BG179" s="188">
        <f>IF(N179="zákl. přenesená",J179,0)</f>
        <v>0</v>
      </c>
      <c r="BH179" s="188">
        <f>IF(N179="sníž. přenesená",J179,0)</f>
        <v>0</v>
      </c>
      <c r="BI179" s="188">
        <f>IF(N179="nulová",J179,0)</f>
        <v>0</v>
      </c>
      <c r="BJ179" s="144" t="s">
        <v>5</v>
      </c>
      <c r="BK179" s="188">
        <f>ROUND(I179*H179,1)</f>
        <v>0</v>
      </c>
      <c r="BL179" s="144" t="s">
        <v>267</v>
      </c>
      <c r="BM179" s="187" t="s">
        <v>274</v>
      </c>
      <c r="BN179" s="11"/>
    </row>
    <row r="180" spans="1:66" ht="22.9" customHeight="1">
      <c r="A180" s="12"/>
      <c r="B180" s="17"/>
      <c r="C180" s="197"/>
      <c r="D180" s="216" t="s">
        <v>72</v>
      </c>
      <c r="E180" s="217" t="s">
        <v>275</v>
      </c>
      <c r="F180" s="217" t="s">
        <v>276</v>
      </c>
      <c r="G180" s="197"/>
      <c r="H180" s="197"/>
      <c r="I180" s="197"/>
      <c r="J180" s="218">
        <f>BK180</f>
        <v>0</v>
      </c>
      <c r="K180" s="182"/>
      <c r="L180" s="50"/>
      <c r="M180" s="53"/>
      <c r="N180" s="9"/>
      <c r="O180" s="9"/>
      <c r="P180" s="168">
        <f>P181</f>
        <v>0</v>
      </c>
      <c r="Q180" s="9"/>
      <c r="R180" s="168">
        <f>R181</f>
        <v>0</v>
      </c>
      <c r="S180" s="9"/>
      <c r="T180" s="169">
        <f>T181</f>
        <v>0</v>
      </c>
      <c r="U180" s="53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165" t="s">
        <v>148</v>
      </c>
      <c r="AS180" s="9"/>
      <c r="AT180" s="170" t="s">
        <v>72</v>
      </c>
      <c r="AU180" s="170" t="s">
        <v>5</v>
      </c>
      <c r="AV180" s="9"/>
      <c r="AW180" s="9"/>
      <c r="AX180" s="9"/>
      <c r="AY180" s="165" t="s">
        <v>124</v>
      </c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171">
        <f>BK181</f>
        <v>0</v>
      </c>
      <c r="BL180" s="9"/>
      <c r="BM180" s="9"/>
      <c r="BN180" s="11"/>
    </row>
    <row r="181" spans="1:66" ht="16.5" customHeight="1">
      <c r="A181" s="12"/>
      <c r="B181" s="50"/>
      <c r="C181" s="176" t="s">
        <v>277</v>
      </c>
      <c r="D181" s="176" t="s">
        <v>127</v>
      </c>
      <c r="E181" s="177" t="s">
        <v>278</v>
      </c>
      <c r="F181" s="177" t="s">
        <v>279</v>
      </c>
      <c r="G181" s="178" t="s">
        <v>181</v>
      </c>
      <c r="H181" s="179">
        <v>0</v>
      </c>
      <c r="I181" s="180">
        <v>1.2</v>
      </c>
      <c r="J181" s="181">
        <f>ROUND(I181*H181,1)</f>
        <v>0</v>
      </c>
      <c r="K181" s="182"/>
      <c r="L181" s="50"/>
      <c r="M181" s="219"/>
      <c r="N181" s="220" t="s">
        <v>37</v>
      </c>
      <c r="O181" s="221">
        <v>0</v>
      </c>
      <c r="P181" s="221">
        <f>O181*H181</f>
        <v>0</v>
      </c>
      <c r="Q181" s="221">
        <v>0</v>
      </c>
      <c r="R181" s="221">
        <f>Q181*H181</f>
        <v>0</v>
      </c>
      <c r="S181" s="221">
        <v>0</v>
      </c>
      <c r="T181" s="222">
        <f>S181*H181</f>
        <v>0</v>
      </c>
      <c r="U181" s="53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187" t="s">
        <v>267</v>
      </c>
      <c r="AS181" s="9"/>
      <c r="AT181" s="187" t="s">
        <v>127</v>
      </c>
      <c r="AU181" s="187" t="s">
        <v>81</v>
      </c>
      <c r="AV181" s="9"/>
      <c r="AW181" s="9"/>
      <c r="AX181" s="9"/>
      <c r="AY181" s="144" t="s">
        <v>124</v>
      </c>
      <c r="AZ181" s="9"/>
      <c r="BA181" s="9"/>
      <c r="BB181" s="9"/>
      <c r="BC181" s="9"/>
      <c r="BD181" s="9"/>
      <c r="BE181" s="188">
        <f>IF(N181="základní",J181,0)</f>
        <v>0</v>
      </c>
      <c r="BF181" s="188">
        <f>IF(N181="snížená",J181,0)</f>
        <v>0</v>
      </c>
      <c r="BG181" s="188">
        <f>IF(N181="zákl. přenesená",J181,0)</f>
        <v>0</v>
      </c>
      <c r="BH181" s="188">
        <f>IF(N181="sníž. přenesená",J181,0)</f>
        <v>0</v>
      </c>
      <c r="BI181" s="188">
        <f>IF(N181="nulová",J181,0)</f>
        <v>0</v>
      </c>
      <c r="BJ181" s="144" t="s">
        <v>5</v>
      </c>
      <c r="BK181" s="188">
        <f>ROUND(I181*H181,1)</f>
        <v>0</v>
      </c>
      <c r="BL181" s="144" t="s">
        <v>267</v>
      </c>
      <c r="BM181" s="187" t="s">
        <v>280</v>
      </c>
      <c r="BN181" s="11"/>
    </row>
    <row r="182" spans="1:66" ht="8.1" customHeight="1">
      <c r="A182" s="89"/>
      <c r="B182" s="40"/>
      <c r="C182" s="223"/>
      <c r="D182" s="223"/>
      <c r="E182" s="223"/>
      <c r="F182" s="223"/>
      <c r="G182" s="223"/>
      <c r="H182" s="223"/>
      <c r="I182" s="223"/>
      <c r="J182" s="224"/>
      <c r="K182" s="225"/>
      <c r="L182" s="90"/>
      <c r="M182" s="226"/>
      <c r="N182" s="226"/>
      <c r="O182" s="226"/>
      <c r="P182" s="226"/>
      <c r="Q182" s="226"/>
      <c r="R182" s="226"/>
      <c r="S182" s="226"/>
      <c r="T182" s="226"/>
      <c r="U182" s="91"/>
      <c r="V182" s="91"/>
      <c r="W182" s="91"/>
      <c r="X182" s="91"/>
      <c r="Y182" s="91"/>
      <c r="Z182" s="91"/>
      <c r="AA182" s="91"/>
      <c r="AB182" s="91"/>
      <c r="AC182" s="91"/>
      <c r="AD182" s="91"/>
      <c r="AE182" s="91"/>
      <c r="AF182" s="91"/>
      <c r="AG182" s="91"/>
      <c r="AH182" s="91"/>
      <c r="AI182" s="91"/>
      <c r="AJ182" s="91"/>
      <c r="AK182" s="91"/>
      <c r="AL182" s="91"/>
      <c r="AM182" s="91"/>
      <c r="AN182" s="91"/>
      <c r="AO182" s="91"/>
      <c r="AP182" s="91"/>
      <c r="AQ182" s="91"/>
      <c r="AR182" s="91"/>
      <c r="AS182" s="91"/>
      <c r="AT182" s="91"/>
      <c r="AU182" s="91"/>
      <c r="AV182" s="91"/>
      <c r="AW182" s="91"/>
      <c r="AX182" s="91"/>
      <c r="AY182" s="91"/>
      <c r="AZ182" s="91"/>
      <c r="BA182" s="91"/>
      <c r="BB182" s="91"/>
      <c r="BC182" s="91"/>
      <c r="BD182" s="91"/>
      <c r="BE182" s="91"/>
      <c r="BF182" s="91"/>
      <c r="BG182" s="91"/>
      <c r="BH182" s="91"/>
      <c r="BI182" s="91"/>
      <c r="BJ182" s="91"/>
      <c r="BK182" s="91"/>
      <c r="BL182" s="91"/>
      <c r="BM182" s="91"/>
      <c r="BN182" s="92"/>
    </row>
  </sheetData>
  <mergeCells count="8">
    <mergeCell ref="E120:H120"/>
    <mergeCell ref="E122:H122"/>
    <mergeCell ref="L2:V2"/>
    <mergeCell ref="E7:H7"/>
    <mergeCell ref="E9:H9"/>
    <mergeCell ref="E27:H27"/>
    <mergeCell ref="E85:H85"/>
    <mergeCell ref="E87:H87"/>
  </mergeCells>
  <pageMargins left="0.39370100000000002" right="0.39370100000000002" top="0.59055100000000005" bottom="0.59055100000000005" header="0.19685" footer="0.19685"/>
  <pageSetup orientation="portrait"/>
  <headerFooter>
    <oddHeader>&amp;R&amp;"Arial CE,Regular"&amp;8&amp;K000000LDN Rybitví - opravy střech A,B.xlsx</oddHeader>
    <oddFooter>&amp;C&amp;"Arial CE,Regular"&amp;8&amp;K000000Stránka &amp;P z &amp;N&amp;R&amp;"Arial CE,Regular"&amp;8&amp;K00000023.07.2024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N184"/>
  <sheetViews>
    <sheetView showGridLines="0" tabSelected="1" topLeftCell="A80" workbookViewId="0"/>
  </sheetViews>
  <sheetFormatPr defaultColWidth="9.1640625" defaultRowHeight="14.45" customHeight="1"/>
  <cols>
    <col min="1" max="1" width="8.1640625" style="1" customWidth="1"/>
    <col min="2" max="2" width="2" style="1" customWidth="1"/>
    <col min="3" max="4" width="4.1640625" style="1" customWidth="1"/>
    <col min="5" max="5" width="17.1640625" style="1" customWidth="1"/>
    <col min="6" max="6" width="50.6640625" style="1" customWidth="1"/>
    <col min="7" max="7" width="7.5" style="1" customWidth="1"/>
    <col min="8" max="8" width="14" style="1" customWidth="1"/>
    <col min="9" max="9" width="15.6640625" style="1" customWidth="1"/>
    <col min="10" max="10" width="22.1640625" style="1" customWidth="1"/>
    <col min="11" max="11" width="9.1640625" style="1" hidden="1" customWidth="1"/>
    <col min="12" max="12" width="9.1640625" style="1" customWidth="1"/>
    <col min="13" max="13" width="10.6640625" style="1" customWidth="1"/>
    <col min="14" max="14" width="9.1640625" style="1" customWidth="1"/>
    <col min="15" max="20" width="14.1640625" style="1" customWidth="1"/>
    <col min="21" max="21" width="16.1640625" style="1" customWidth="1"/>
    <col min="22" max="22" width="12.1640625" style="1" customWidth="1"/>
    <col min="23" max="23" width="16.1640625" style="1" customWidth="1"/>
    <col min="24" max="24" width="12.1640625" style="1" customWidth="1"/>
    <col min="25" max="25" width="15" style="1" customWidth="1"/>
    <col min="26" max="26" width="11" style="1" customWidth="1"/>
    <col min="27" max="27" width="15" style="1" customWidth="1"/>
    <col min="28" max="28" width="16.1640625" style="1" customWidth="1"/>
    <col min="29" max="29" width="11" style="1" customWidth="1"/>
    <col min="30" max="30" width="15" style="1" customWidth="1"/>
    <col min="31" max="31" width="16.1640625" style="1" customWidth="1"/>
    <col min="32" max="43" width="9.1640625" style="1" customWidth="1"/>
    <col min="44" max="65" width="9.1640625" style="1" hidden="1" customWidth="1"/>
    <col min="66" max="67" width="9.1640625" style="1" customWidth="1"/>
    <col min="68" max="16384" width="9.1640625" style="1"/>
  </cols>
  <sheetData>
    <row r="1" spans="1:66" ht="10.15" hidden="1" customHeight="1">
      <c r="A1" s="93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5"/>
    </row>
    <row r="2" spans="1:66" ht="36.950000000000003" hidden="1" customHeight="1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272" t="s">
        <v>4</v>
      </c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6" t="s">
        <v>83</v>
      </c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5"/>
    </row>
    <row r="3" spans="1:66" ht="8.1" hidden="1" customHeight="1">
      <c r="A3" s="97"/>
      <c r="B3" s="98"/>
      <c r="C3" s="94"/>
      <c r="D3" s="94"/>
      <c r="E3" s="94"/>
      <c r="F3" s="94"/>
      <c r="G3" s="94"/>
      <c r="H3" s="94"/>
      <c r="I3" s="94"/>
      <c r="J3" s="99"/>
      <c r="K3" s="100"/>
      <c r="L3" s="98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6" t="s">
        <v>81</v>
      </c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5"/>
    </row>
    <row r="4" spans="1:66" ht="24.95" hidden="1" customHeight="1">
      <c r="A4" s="97"/>
      <c r="B4" s="98"/>
      <c r="C4" s="94"/>
      <c r="D4" s="101" t="s">
        <v>84</v>
      </c>
      <c r="E4" s="94"/>
      <c r="F4" s="94"/>
      <c r="G4" s="94"/>
      <c r="H4" s="94"/>
      <c r="I4" s="94"/>
      <c r="J4" s="99"/>
      <c r="K4" s="100"/>
      <c r="L4" s="98"/>
      <c r="M4" s="102" t="s">
        <v>10</v>
      </c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6" t="s">
        <v>2</v>
      </c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5"/>
    </row>
    <row r="5" spans="1:66" ht="8.1" hidden="1" customHeight="1">
      <c r="A5" s="97"/>
      <c r="B5" s="98"/>
      <c r="C5" s="94"/>
      <c r="D5" s="94"/>
      <c r="E5" s="94"/>
      <c r="F5" s="94"/>
      <c r="G5" s="94"/>
      <c r="H5" s="94"/>
      <c r="I5" s="94"/>
      <c r="J5" s="99"/>
      <c r="K5" s="100"/>
      <c r="L5" s="98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5"/>
    </row>
    <row r="6" spans="1:66" ht="12" hidden="1" customHeight="1">
      <c r="A6" s="97"/>
      <c r="B6" s="98"/>
      <c r="C6" s="94"/>
      <c r="D6" s="103" t="s">
        <v>13</v>
      </c>
      <c r="E6" s="94"/>
      <c r="F6" s="94"/>
      <c r="G6" s="94"/>
      <c r="H6" s="94"/>
      <c r="I6" s="94"/>
      <c r="J6" s="99"/>
      <c r="K6" s="100"/>
      <c r="L6" s="98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5"/>
    </row>
    <row r="7" spans="1:66" ht="16.5" hidden="1" customHeight="1">
      <c r="A7" s="97"/>
      <c r="B7" s="98"/>
      <c r="C7" s="94"/>
      <c r="D7" s="94"/>
      <c r="E7" s="274" t="str">
        <f>'Rekapitulace stavby'!K6</f>
        <v>LDN Rybitví - opravy střech A,B</v>
      </c>
      <c r="F7" s="275"/>
      <c r="G7" s="275"/>
      <c r="H7" s="275"/>
      <c r="I7" s="94"/>
      <c r="J7" s="99"/>
      <c r="K7" s="100"/>
      <c r="L7" s="98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5"/>
    </row>
    <row r="8" spans="1:66" ht="12" hidden="1" customHeight="1">
      <c r="A8" s="97"/>
      <c r="B8" s="98"/>
      <c r="C8" s="94"/>
      <c r="D8" s="104" t="s">
        <v>85</v>
      </c>
      <c r="E8" s="94"/>
      <c r="F8" s="94"/>
      <c r="G8" s="94"/>
      <c r="H8" s="94"/>
      <c r="I8" s="94"/>
      <c r="J8" s="99"/>
      <c r="K8" s="100"/>
      <c r="L8" s="98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5"/>
    </row>
    <row r="9" spans="1:66" ht="16.5" hidden="1" customHeight="1">
      <c r="A9" s="97"/>
      <c r="B9" s="98"/>
      <c r="C9" s="94"/>
      <c r="D9" s="94"/>
      <c r="E9" s="276" t="s">
        <v>82</v>
      </c>
      <c r="F9" s="273"/>
      <c r="G9" s="273"/>
      <c r="H9" s="273"/>
      <c r="I9" s="94"/>
      <c r="J9" s="99"/>
      <c r="K9" s="100"/>
      <c r="L9" s="98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5"/>
    </row>
    <row r="10" spans="1:66" ht="10.15" hidden="1" customHeight="1">
      <c r="A10" s="97"/>
      <c r="B10" s="98"/>
      <c r="C10" s="94"/>
      <c r="D10" s="94"/>
      <c r="E10" s="94"/>
      <c r="F10" s="94"/>
      <c r="G10" s="94"/>
      <c r="H10" s="94"/>
      <c r="I10" s="94"/>
      <c r="J10" s="99"/>
      <c r="K10" s="100"/>
      <c r="L10" s="98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5"/>
    </row>
    <row r="11" spans="1:66" ht="12" hidden="1" customHeight="1">
      <c r="A11" s="97"/>
      <c r="B11" s="98"/>
      <c r="C11" s="94"/>
      <c r="D11" s="104" t="s">
        <v>15</v>
      </c>
      <c r="E11" s="94"/>
      <c r="F11" s="105"/>
      <c r="G11" s="94"/>
      <c r="H11" s="94"/>
      <c r="I11" s="104" t="s">
        <v>16</v>
      </c>
      <c r="J11" s="106"/>
      <c r="K11" s="100"/>
      <c r="L11" s="98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5"/>
    </row>
    <row r="12" spans="1:66" ht="12" hidden="1" customHeight="1">
      <c r="A12" s="97"/>
      <c r="B12" s="98"/>
      <c r="C12" s="94"/>
      <c r="D12" s="104" t="s">
        <v>17</v>
      </c>
      <c r="E12" s="94"/>
      <c r="F12" s="107" t="s">
        <v>18</v>
      </c>
      <c r="G12" s="94"/>
      <c r="H12" s="94"/>
      <c r="I12" s="104" t="s">
        <v>19</v>
      </c>
      <c r="J12" s="108">
        <f>'Rekapitulace stavby'!AN8</f>
        <v>45560</v>
      </c>
      <c r="K12" s="100"/>
      <c r="L12" s="98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5"/>
    </row>
    <row r="13" spans="1:66" ht="10.9" hidden="1" customHeight="1">
      <c r="A13" s="97"/>
      <c r="B13" s="98"/>
      <c r="C13" s="94"/>
      <c r="D13" s="94"/>
      <c r="E13" s="94"/>
      <c r="F13" s="94"/>
      <c r="G13" s="94"/>
      <c r="H13" s="94"/>
      <c r="I13" s="94"/>
      <c r="J13" s="99"/>
      <c r="K13" s="100"/>
      <c r="L13" s="98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5"/>
    </row>
    <row r="14" spans="1:66" ht="12" hidden="1" customHeight="1">
      <c r="A14" s="97"/>
      <c r="B14" s="98"/>
      <c r="C14" s="94"/>
      <c r="D14" s="104" t="s">
        <v>20</v>
      </c>
      <c r="E14" s="94"/>
      <c r="F14" s="94"/>
      <c r="G14" s="94"/>
      <c r="H14" s="94"/>
      <c r="I14" s="104" t="s">
        <v>21</v>
      </c>
      <c r="J14" s="109" t="s">
        <v>22</v>
      </c>
      <c r="K14" s="100"/>
      <c r="L14" s="98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5"/>
    </row>
    <row r="15" spans="1:66" ht="18" hidden="1" customHeight="1">
      <c r="A15" s="97"/>
      <c r="B15" s="98"/>
      <c r="C15" s="94"/>
      <c r="D15" s="94"/>
      <c r="E15" s="107" t="s">
        <v>23</v>
      </c>
      <c r="F15" s="94"/>
      <c r="G15" s="94"/>
      <c r="H15" s="94"/>
      <c r="I15" s="104" t="s">
        <v>24</v>
      </c>
      <c r="J15" s="106"/>
      <c r="K15" s="100"/>
      <c r="L15" s="98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5"/>
    </row>
    <row r="16" spans="1:66" ht="8.1" hidden="1" customHeight="1">
      <c r="A16" s="97"/>
      <c r="B16" s="98"/>
      <c r="C16" s="94"/>
      <c r="D16" s="94"/>
      <c r="E16" s="94"/>
      <c r="F16" s="94"/>
      <c r="G16" s="94"/>
      <c r="H16" s="94"/>
      <c r="I16" s="94"/>
      <c r="J16" s="99"/>
      <c r="K16" s="100"/>
      <c r="L16" s="98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5"/>
    </row>
    <row r="17" spans="1:66" ht="12" hidden="1" customHeight="1">
      <c r="A17" s="97"/>
      <c r="B17" s="98"/>
      <c r="C17" s="94"/>
      <c r="D17" s="104" t="s">
        <v>25</v>
      </c>
      <c r="E17" s="94"/>
      <c r="F17" s="94"/>
      <c r="G17" s="94"/>
      <c r="H17" s="94"/>
      <c r="I17" s="104" t="s">
        <v>21</v>
      </c>
      <c r="J17" s="109" t="s">
        <v>86</v>
      </c>
      <c r="K17" s="100"/>
      <c r="L17" s="98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5"/>
    </row>
    <row r="18" spans="1:66" ht="18" hidden="1" customHeight="1">
      <c r="A18" s="97"/>
      <c r="B18" s="98"/>
      <c r="C18" s="94"/>
      <c r="D18" s="94"/>
      <c r="E18" s="107" t="s">
        <v>87</v>
      </c>
      <c r="F18" s="94"/>
      <c r="G18" s="94"/>
      <c r="H18" s="94"/>
      <c r="I18" s="104" t="s">
        <v>24</v>
      </c>
      <c r="J18" s="109" t="s">
        <v>88</v>
      </c>
      <c r="K18" s="100"/>
      <c r="L18" s="98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5"/>
    </row>
    <row r="19" spans="1:66" ht="8.1" hidden="1" customHeight="1">
      <c r="A19" s="97"/>
      <c r="B19" s="98"/>
      <c r="C19" s="94"/>
      <c r="D19" s="94"/>
      <c r="E19" s="94"/>
      <c r="F19" s="94"/>
      <c r="G19" s="94"/>
      <c r="H19" s="94"/>
      <c r="I19" s="94"/>
      <c r="J19" s="99"/>
      <c r="K19" s="100"/>
      <c r="L19" s="98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5"/>
    </row>
    <row r="20" spans="1:66" ht="12" hidden="1" customHeight="1">
      <c r="A20" s="97"/>
      <c r="B20" s="98"/>
      <c r="C20" s="94"/>
      <c r="D20" s="104" t="s">
        <v>26</v>
      </c>
      <c r="E20" s="94"/>
      <c r="F20" s="94"/>
      <c r="G20" s="94"/>
      <c r="H20" s="94"/>
      <c r="I20" s="104" t="s">
        <v>21</v>
      </c>
      <c r="J20" s="106"/>
      <c r="K20" s="100"/>
      <c r="L20" s="98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5"/>
    </row>
    <row r="21" spans="1:66" ht="18" hidden="1" customHeight="1">
      <c r="A21" s="97"/>
      <c r="B21" s="98"/>
      <c r="C21" s="94"/>
      <c r="D21" s="94"/>
      <c r="E21" s="107" t="s">
        <v>89</v>
      </c>
      <c r="F21" s="94"/>
      <c r="G21" s="94"/>
      <c r="H21" s="94"/>
      <c r="I21" s="104" t="s">
        <v>24</v>
      </c>
      <c r="J21" s="106"/>
      <c r="K21" s="100"/>
      <c r="L21" s="98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5"/>
    </row>
    <row r="22" spans="1:66" ht="8.1" hidden="1" customHeight="1">
      <c r="A22" s="97"/>
      <c r="B22" s="98"/>
      <c r="C22" s="94"/>
      <c r="D22" s="94"/>
      <c r="E22" s="94"/>
      <c r="F22" s="94"/>
      <c r="G22" s="94"/>
      <c r="H22" s="94"/>
      <c r="I22" s="94"/>
      <c r="J22" s="99"/>
      <c r="K22" s="100"/>
      <c r="L22" s="98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5"/>
    </row>
    <row r="23" spans="1:66" ht="12" hidden="1" customHeight="1">
      <c r="A23" s="97"/>
      <c r="B23" s="98"/>
      <c r="C23" s="94"/>
      <c r="D23" s="104" t="s">
        <v>29</v>
      </c>
      <c r="E23" s="94"/>
      <c r="F23" s="94"/>
      <c r="G23" s="94"/>
      <c r="H23" s="94"/>
      <c r="I23" s="104" t="s">
        <v>21</v>
      </c>
      <c r="J23" s="106"/>
      <c r="K23" s="100"/>
      <c r="L23" s="98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5"/>
    </row>
    <row r="24" spans="1:66" ht="18" hidden="1" customHeight="1">
      <c r="A24" s="97"/>
      <c r="B24" s="98"/>
      <c r="C24" s="94"/>
      <c r="D24" s="94"/>
      <c r="E24" s="107" t="s">
        <v>30</v>
      </c>
      <c r="F24" s="94"/>
      <c r="G24" s="94"/>
      <c r="H24" s="94"/>
      <c r="I24" s="104" t="s">
        <v>24</v>
      </c>
      <c r="J24" s="106"/>
      <c r="K24" s="100"/>
      <c r="L24" s="98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5"/>
    </row>
    <row r="25" spans="1:66" ht="8.1" hidden="1" customHeight="1">
      <c r="A25" s="97"/>
      <c r="B25" s="98"/>
      <c r="C25" s="94"/>
      <c r="D25" s="94"/>
      <c r="E25" s="94"/>
      <c r="F25" s="94"/>
      <c r="G25" s="94"/>
      <c r="H25" s="94"/>
      <c r="I25" s="94"/>
      <c r="J25" s="99"/>
      <c r="K25" s="100"/>
      <c r="L25" s="98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5"/>
    </row>
    <row r="26" spans="1:66" ht="12" hidden="1" customHeight="1">
      <c r="A26" s="97"/>
      <c r="B26" s="98"/>
      <c r="C26" s="94"/>
      <c r="D26" s="104" t="s">
        <v>31</v>
      </c>
      <c r="E26" s="94"/>
      <c r="F26" s="94"/>
      <c r="G26" s="94"/>
      <c r="H26" s="94"/>
      <c r="I26" s="94"/>
      <c r="J26" s="99"/>
      <c r="K26" s="100"/>
      <c r="L26" s="98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5"/>
    </row>
    <row r="27" spans="1:66" ht="16.5" hidden="1" customHeight="1">
      <c r="A27" s="97"/>
      <c r="B27" s="98"/>
      <c r="C27" s="94"/>
      <c r="D27" s="94"/>
      <c r="E27" s="277"/>
      <c r="F27" s="277"/>
      <c r="G27" s="277"/>
      <c r="H27" s="277"/>
      <c r="I27" s="94"/>
      <c r="J27" s="99"/>
      <c r="K27" s="100"/>
      <c r="L27" s="98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5"/>
    </row>
    <row r="28" spans="1:66" ht="8.1" hidden="1" customHeight="1">
      <c r="A28" s="97"/>
      <c r="B28" s="98"/>
      <c r="C28" s="94"/>
      <c r="D28" s="94"/>
      <c r="E28" s="94"/>
      <c r="F28" s="94"/>
      <c r="G28" s="94"/>
      <c r="H28" s="94"/>
      <c r="I28" s="94"/>
      <c r="J28" s="99"/>
      <c r="K28" s="100"/>
      <c r="L28" s="98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  <c r="BN28" s="95"/>
    </row>
    <row r="29" spans="1:66" ht="8.1" hidden="1" customHeight="1">
      <c r="A29" s="97"/>
      <c r="B29" s="98"/>
      <c r="C29" s="94"/>
      <c r="D29" s="94"/>
      <c r="E29" s="94"/>
      <c r="F29" s="94"/>
      <c r="G29" s="94"/>
      <c r="H29" s="94"/>
      <c r="I29" s="94"/>
      <c r="J29" s="99"/>
      <c r="K29" s="100"/>
      <c r="L29" s="98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4"/>
      <c r="BN29" s="95"/>
    </row>
    <row r="30" spans="1:66" ht="25.35" hidden="1" customHeight="1">
      <c r="A30" s="97"/>
      <c r="B30" s="98"/>
      <c r="C30" s="94"/>
      <c r="D30" s="110" t="s">
        <v>32</v>
      </c>
      <c r="E30" s="94"/>
      <c r="F30" s="94"/>
      <c r="G30" s="94"/>
      <c r="H30" s="94"/>
      <c r="I30" s="94"/>
      <c r="J30" s="111">
        <f>ROUND(J131,1)</f>
        <v>0</v>
      </c>
      <c r="K30" s="100"/>
      <c r="L30" s="98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94"/>
      <c r="BN30" s="95"/>
    </row>
    <row r="31" spans="1:66" ht="8.1" hidden="1" customHeight="1">
      <c r="A31" s="97"/>
      <c r="B31" s="98"/>
      <c r="C31" s="94"/>
      <c r="D31" s="94"/>
      <c r="E31" s="94"/>
      <c r="F31" s="94"/>
      <c r="G31" s="94"/>
      <c r="H31" s="94"/>
      <c r="I31" s="94"/>
      <c r="J31" s="99"/>
      <c r="K31" s="100"/>
      <c r="L31" s="98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95"/>
    </row>
    <row r="32" spans="1:66" ht="14.45" hidden="1" customHeight="1">
      <c r="A32" s="97"/>
      <c r="B32" s="98"/>
      <c r="C32" s="94"/>
      <c r="D32" s="94"/>
      <c r="E32" s="94"/>
      <c r="F32" s="112" t="s">
        <v>34</v>
      </c>
      <c r="G32" s="94"/>
      <c r="H32" s="94"/>
      <c r="I32" s="112" t="s">
        <v>33</v>
      </c>
      <c r="J32" s="113" t="s">
        <v>35</v>
      </c>
      <c r="K32" s="100"/>
      <c r="L32" s="98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5"/>
    </row>
    <row r="33" spans="1:66" ht="14.45" hidden="1" customHeight="1">
      <c r="A33" s="97"/>
      <c r="B33" s="98"/>
      <c r="C33" s="94"/>
      <c r="D33" s="114" t="s">
        <v>36</v>
      </c>
      <c r="E33" s="104" t="s">
        <v>37</v>
      </c>
      <c r="F33" s="115">
        <f>ROUND((SUM(BE131:BE183)),1)</f>
        <v>0</v>
      </c>
      <c r="G33" s="94"/>
      <c r="H33" s="94"/>
      <c r="I33" s="116">
        <v>0.21</v>
      </c>
      <c r="J33" s="117">
        <f>ROUND(((SUM(BE131:BE183))*I33),1)</f>
        <v>0</v>
      </c>
      <c r="K33" s="100"/>
      <c r="L33" s="98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94"/>
      <c r="BJ33" s="94"/>
      <c r="BK33" s="94"/>
      <c r="BL33" s="94"/>
      <c r="BM33" s="94"/>
      <c r="BN33" s="95"/>
    </row>
    <row r="34" spans="1:66" ht="14.45" hidden="1" customHeight="1">
      <c r="A34" s="97"/>
      <c r="B34" s="98"/>
      <c r="C34" s="94"/>
      <c r="D34" s="94"/>
      <c r="E34" s="104" t="s">
        <v>38</v>
      </c>
      <c r="F34" s="115">
        <f>ROUND((SUM(BF131:BF183)),1)</f>
        <v>0</v>
      </c>
      <c r="G34" s="94"/>
      <c r="H34" s="94"/>
      <c r="I34" s="116">
        <v>0.12</v>
      </c>
      <c r="J34" s="117">
        <f>ROUND(((SUM(BF131:BF183))*I34),1)</f>
        <v>0</v>
      </c>
      <c r="K34" s="100"/>
      <c r="L34" s="98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5"/>
    </row>
    <row r="35" spans="1:66" ht="14.45" hidden="1" customHeight="1">
      <c r="A35" s="97"/>
      <c r="B35" s="98"/>
      <c r="C35" s="94"/>
      <c r="D35" s="94"/>
      <c r="E35" s="104" t="s">
        <v>39</v>
      </c>
      <c r="F35" s="115">
        <f>ROUND((SUM(BG131:BG183)),1)</f>
        <v>0</v>
      </c>
      <c r="G35" s="94"/>
      <c r="H35" s="94"/>
      <c r="I35" s="116">
        <v>0.21</v>
      </c>
      <c r="J35" s="117">
        <f t="shared" ref="J35:J37" si="0">0</f>
        <v>0</v>
      </c>
      <c r="K35" s="100"/>
      <c r="L35" s="98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  <c r="BM35" s="94"/>
      <c r="BN35" s="95"/>
    </row>
    <row r="36" spans="1:66" ht="14.45" hidden="1" customHeight="1">
      <c r="A36" s="97"/>
      <c r="B36" s="98"/>
      <c r="C36" s="94"/>
      <c r="D36" s="94"/>
      <c r="E36" s="104" t="s">
        <v>40</v>
      </c>
      <c r="F36" s="115">
        <f>ROUND((SUM(BH131:BH183)),1)</f>
        <v>0</v>
      </c>
      <c r="G36" s="94"/>
      <c r="H36" s="94"/>
      <c r="I36" s="116">
        <v>0.12</v>
      </c>
      <c r="J36" s="117">
        <f t="shared" si="0"/>
        <v>0</v>
      </c>
      <c r="K36" s="100"/>
      <c r="L36" s="98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5"/>
    </row>
    <row r="37" spans="1:66" ht="14.45" hidden="1" customHeight="1">
      <c r="A37" s="97"/>
      <c r="B37" s="98"/>
      <c r="C37" s="94"/>
      <c r="D37" s="94"/>
      <c r="E37" s="104" t="s">
        <v>41</v>
      </c>
      <c r="F37" s="115">
        <f>ROUND((SUM(BI131:BI183)),1)</f>
        <v>0</v>
      </c>
      <c r="G37" s="94"/>
      <c r="H37" s="94"/>
      <c r="I37" s="116">
        <v>0</v>
      </c>
      <c r="J37" s="117">
        <f t="shared" si="0"/>
        <v>0</v>
      </c>
      <c r="K37" s="100"/>
      <c r="L37" s="98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  <c r="BM37" s="94"/>
      <c r="BN37" s="95"/>
    </row>
    <row r="38" spans="1:66" ht="8.1" hidden="1" customHeight="1">
      <c r="A38" s="97"/>
      <c r="B38" s="98"/>
      <c r="C38" s="94"/>
      <c r="D38" s="94"/>
      <c r="E38" s="94"/>
      <c r="F38" s="94"/>
      <c r="G38" s="94"/>
      <c r="H38" s="94"/>
      <c r="I38" s="94"/>
      <c r="J38" s="99"/>
      <c r="K38" s="100"/>
      <c r="L38" s="98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5"/>
    </row>
    <row r="39" spans="1:66" ht="25.35" hidden="1" customHeight="1">
      <c r="A39" s="97"/>
      <c r="B39" s="98"/>
      <c r="C39" s="118"/>
      <c r="D39" s="119" t="s">
        <v>42</v>
      </c>
      <c r="E39" s="120"/>
      <c r="F39" s="120"/>
      <c r="G39" s="121" t="s">
        <v>43</v>
      </c>
      <c r="H39" s="122" t="s">
        <v>44</v>
      </c>
      <c r="I39" s="120"/>
      <c r="J39" s="123">
        <f>SUM(J30:J37)</f>
        <v>0</v>
      </c>
      <c r="K39" s="124"/>
      <c r="L39" s="98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  <c r="BM39" s="94"/>
      <c r="BN39" s="95"/>
    </row>
    <row r="40" spans="1:66" ht="14.45" hidden="1" customHeight="1">
      <c r="A40" s="97"/>
      <c r="B40" s="98"/>
      <c r="C40" s="94"/>
      <c r="D40" s="94"/>
      <c r="E40" s="94"/>
      <c r="F40" s="94"/>
      <c r="G40" s="94"/>
      <c r="H40" s="94"/>
      <c r="I40" s="94"/>
      <c r="J40" s="99"/>
      <c r="K40" s="100"/>
      <c r="L40" s="98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4"/>
      <c r="BM40" s="94"/>
      <c r="BN40" s="95"/>
    </row>
    <row r="41" spans="1:66" ht="14.45" hidden="1" customHeight="1">
      <c r="A41" s="97"/>
      <c r="B41" s="98"/>
      <c r="C41" s="94"/>
      <c r="D41" s="94"/>
      <c r="E41" s="94"/>
      <c r="F41" s="94"/>
      <c r="G41" s="94"/>
      <c r="H41" s="94"/>
      <c r="I41" s="94"/>
      <c r="J41" s="99"/>
      <c r="K41" s="100"/>
      <c r="L41" s="98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95"/>
    </row>
    <row r="42" spans="1:66" ht="14.45" hidden="1" customHeight="1">
      <c r="A42" s="97"/>
      <c r="B42" s="98"/>
      <c r="C42" s="94"/>
      <c r="D42" s="94"/>
      <c r="E42" s="94"/>
      <c r="F42" s="94"/>
      <c r="G42" s="94"/>
      <c r="H42" s="94"/>
      <c r="I42" s="94"/>
      <c r="J42" s="99"/>
      <c r="K42" s="100"/>
      <c r="L42" s="98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5"/>
    </row>
    <row r="43" spans="1:66" ht="14.45" hidden="1" customHeight="1">
      <c r="A43" s="97"/>
      <c r="B43" s="98"/>
      <c r="C43" s="94"/>
      <c r="D43" s="94"/>
      <c r="E43" s="94"/>
      <c r="F43" s="94"/>
      <c r="G43" s="94"/>
      <c r="H43" s="94"/>
      <c r="I43" s="94"/>
      <c r="J43" s="99"/>
      <c r="K43" s="100"/>
      <c r="L43" s="98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4"/>
      <c r="BD43" s="94"/>
      <c r="BE43" s="94"/>
      <c r="BF43" s="94"/>
      <c r="BG43" s="94"/>
      <c r="BH43" s="94"/>
      <c r="BI43" s="94"/>
      <c r="BJ43" s="94"/>
      <c r="BK43" s="94"/>
      <c r="BL43" s="94"/>
      <c r="BM43" s="94"/>
      <c r="BN43" s="95"/>
    </row>
    <row r="44" spans="1:66" ht="14.45" hidden="1" customHeight="1">
      <c r="A44" s="97"/>
      <c r="B44" s="98"/>
      <c r="C44" s="94"/>
      <c r="D44" s="94"/>
      <c r="E44" s="94"/>
      <c r="F44" s="94"/>
      <c r="G44" s="94"/>
      <c r="H44" s="94"/>
      <c r="I44" s="94"/>
      <c r="J44" s="99"/>
      <c r="K44" s="100"/>
      <c r="L44" s="98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5"/>
    </row>
    <row r="45" spans="1:66" ht="14.45" hidden="1" customHeight="1">
      <c r="A45" s="97"/>
      <c r="B45" s="98"/>
      <c r="C45" s="94"/>
      <c r="D45" s="94"/>
      <c r="E45" s="94"/>
      <c r="F45" s="94"/>
      <c r="G45" s="94"/>
      <c r="H45" s="94"/>
      <c r="I45" s="94"/>
      <c r="J45" s="99"/>
      <c r="K45" s="100"/>
      <c r="L45" s="98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4"/>
      <c r="BD45" s="94"/>
      <c r="BE45" s="94"/>
      <c r="BF45" s="94"/>
      <c r="BG45" s="94"/>
      <c r="BH45" s="94"/>
      <c r="BI45" s="94"/>
      <c r="BJ45" s="94"/>
      <c r="BK45" s="94"/>
      <c r="BL45" s="94"/>
      <c r="BM45" s="94"/>
      <c r="BN45" s="95"/>
    </row>
    <row r="46" spans="1:66" ht="14.45" hidden="1" customHeight="1">
      <c r="A46" s="97"/>
      <c r="B46" s="98"/>
      <c r="C46" s="94"/>
      <c r="D46" s="94"/>
      <c r="E46" s="94"/>
      <c r="F46" s="94"/>
      <c r="G46" s="94"/>
      <c r="H46" s="94"/>
      <c r="I46" s="94"/>
      <c r="J46" s="99"/>
      <c r="K46" s="100"/>
      <c r="L46" s="98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  <c r="BI46" s="94"/>
      <c r="BJ46" s="94"/>
      <c r="BK46" s="94"/>
      <c r="BL46" s="94"/>
      <c r="BM46" s="94"/>
      <c r="BN46" s="95"/>
    </row>
    <row r="47" spans="1:66" ht="14.45" hidden="1" customHeight="1">
      <c r="A47" s="97"/>
      <c r="B47" s="98"/>
      <c r="C47" s="94"/>
      <c r="D47" s="94"/>
      <c r="E47" s="94"/>
      <c r="F47" s="94"/>
      <c r="G47" s="94"/>
      <c r="H47" s="94"/>
      <c r="I47" s="94"/>
      <c r="J47" s="99"/>
      <c r="K47" s="100"/>
      <c r="L47" s="98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5"/>
    </row>
    <row r="48" spans="1:66" ht="14.45" hidden="1" customHeight="1">
      <c r="A48" s="97"/>
      <c r="B48" s="98"/>
      <c r="C48" s="94"/>
      <c r="D48" s="94"/>
      <c r="E48" s="94"/>
      <c r="F48" s="94"/>
      <c r="G48" s="94"/>
      <c r="H48" s="94"/>
      <c r="I48" s="94"/>
      <c r="J48" s="99"/>
      <c r="K48" s="100"/>
      <c r="L48" s="98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5"/>
    </row>
    <row r="49" spans="1:66" ht="14.45" hidden="1" customHeight="1">
      <c r="A49" s="97"/>
      <c r="B49" s="98"/>
      <c r="C49" s="94"/>
      <c r="D49" s="94"/>
      <c r="E49" s="94"/>
      <c r="F49" s="94"/>
      <c r="G49" s="94"/>
      <c r="H49" s="94"/>
      <c r="I49" s="94"/>
      <c r="J49" s="99"/>
      <c r="K49" s="100"/>
      <c r="L49" s="98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5"/>
    </row>
    <row r="50" spans="1:66" ht="14.45" hidden="1" customHeight="1">
      <c r="A50" s="97"/>
      <c r="B50" s="98"/>
      <c r="C50" s="94"/>
      <c r="D50" s="125" t="s">
        <v>45</v>
      </c>
      <c r="E50" s="94"/>
      <c r="F50" s="94"/>
      <c r="G50" s="125" t="s">
        <v>46</v>
      </c>
      <c r="H50" s="94"/>
      <c r="I50" s="94"/>
      <c r="J50" s="99"/>
      <c r="K50" s="100"/>
      <c r="L50" s="98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5"/>
    </row>
    <row r="51" spans="1:66" ht="10.15" hidden="1" customHeight="1">
      <c r="A51" s="97"/>
      <c r="B51" s="98"/>
      <c r="C51" s="94"/>
      <c r="D51" s="94"/>
      <c r="E51" s="94"/>
      <c r="F51" s="94"/>
      <c r="G51" s="94"/>
      <c r="H51" s="94"/>
      <c r="I51" s="94"/>
      <c r="J51" s="99"/>
      <c r="K51" s="100"/>
      <c r="L51" s="98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4"/>
      <c r="BN51" s="95"/>
    </row>
    <row r="52" spans="1:66" ht="10.15" hidden="1" customHeight="1">
      <c r="A52" s="97"/>
      <c r="B52" s="98"/>
      <c r="C52" s="94"/>
      <c r="D52" s="94"/>
      <c r="E52" s="94"/>
      <c r="F52" s="94"/>
      <c r="G52" s="94"/>
      <c r="H52" s="94"/>
      <c r="I52" s="94"/>
      <c r="J52" s="99"/>
      <c r="K52" s="100"/>
      <c r="L52" s="98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5"/>
    </row>
    <row r="53" spans="1:66" ht="10.15" hidden="1" customHeight="1">
      <c r="A53" s="97"/>
      <c r="B53" s="98"/>
      <c r="C53" s="94"/>
      <c r="D53" s="94"/>
      <c r="E53" s="94"/>
      <c r="F53" s="94"/>
      <c r="G53" s="94"/>
      <c r="H53" s="94"/>
      <c r="I53" s="94"/>
      <c r="J53" s="99"/>
      <c r="K53" s="100"/>
      <c r="L53" s="98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  <c r="BF53" s="94"/>
      <c r="BG53" s="94"/>
      <c r="BH53" s="94"/>
      <c r="BI53" s="94"/>
      <c r="BJ53" s="94"/>
      <c r="BK53" s="94"/>
      <c r="BL53" s="94"/>
      <c r="BM53" s="94"/>
      <c r="BN53" s="95"/>
    </row>
    <row r="54" spans="1:66" ht="10.15" hidden="1" customHeight="1">
      <c r="A54" s="97"/>
      <c r="B54" s="98"/>
      <c r="C54" s="94"/>
      <c r="D54" s="94"/>
      <c r="E54" s="94"/>
      <c r="F54" s="94"/>
      <c r="G54" s="94"/>
      <c r="H54" s="94"/>
      <c r="I54" s="94"/>
      <c r="J54" s="99"/>
      <c r="K54" s="100"/>
      <c r="L54" s="98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94"/>
      <c r="BH54" s="94"/>
      <c r="BI54" s="94"/>
      <c r="BJ54" s="94"/>
      <c r="BK54" s="94"/>
      <c r="BL54" s="94"/>
      <c r="BM54" s="94"/>
      <c r="BN54" s="95"/>
    </row>
    <row r="55" spans="1:66" ht="10.15" hidden="1" customHeight="1">
      <c r="A55" s="97"/>
      <c r="B55" s="98"/>
      <c r="C55" s="94"/>
      <c r="D55" s="94"/>
      <c r="E55" s="94"/>
      <c r="F55" s="94"/>
      <c r="G55" s="94"/>
      <c r="H55" s="94"/>
      <c r="I55" s="94"/>
      <c r="J55" s="99"/>
      <c r="K55" s="100"/>
      <c r="L55" s="98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94"/>
      <c r="BD55" s="94"/>
      <c r="BE55" s="94"/>
      <c r="BF55" s="94"/>
      <c r="BG55" s="94"/>
      <c r="BH55" s="94"/>
      <c r="BI55" s="94"/>
      <c r="BJ55" s="94"/>
      <c r="BK55" s="94"/>
      <c r="BL55" s="94"/>
      <c r="BM55" s="94"/>
      <c r="BN55" s="95"/>
    </row>
    <row r="56" spans="1:66" ht="10.15" hidden="1" customHeight="1">
      <c r="A56" s="97"/>
      <c r="B56" s="98"/>
      <c r="C56" s="94"/>
      <c r="D56" s="94"/>
      <c r="E56" s="94"/>
      <c r="F56" s="94"/>
      <c r="G56" s="94"/>
      <c r="H56" s="94"/>
      <c r="I56" s="94"/>
      <c r="J56" s="99"/>
      <c r="K56" s="100"/>
      <c r="L56" s="98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94"/>
      <c r="BD56" s="94"/>
      <c r="BE56" s="94"/>
      <c r="BF56" s="94"/>
      <c r="BG56" s="94"/>
      <c r="BH56" s="94"/>
      <c r="BI56" s="94"/>
      <c r="BJ56" s="94"/>
      <c r="BK56" s="94"/>
      <c r="BL56" s="94"/>
      <c r="BM56" s="94"/>
      <c r="BN56" s="95"/>
    </row>
    <row r="57" spans="1:66" ht="10.15" hidden="1" customHeight="1">
      <c r="A57" s="97"/>
      <c r="B57" s="98"/>
      <c r="C57" s="94"/>
      <c r="D57" s="94"/>
      <c r="E57" s="94"/>
      <c r="F57" s="94"/>
      <c r="G57" s="94"/>
      <c r="H57" s="94"/>
      <c r="I57" s="94"/>
      <c r="J57" s="99"/>
      <c r="K57" s="100"/>
      <c r="L57" s="98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5"/>
    </row>
    <row r="58" spans="1:66" ht="10.15" hidden="1" customHeight="1">
      <c r="A58" s="97"/>
      <c r="B58" s="98"/>
      <c r="C58" s="94"/>
      <c r="D58" s="94"/>
      <c r="E58" s="94"/>
      <c r="F58" s="94"/>
      <c r="G58" s="94"/>
      <c r="H58" s="94"/>
      <c r="I58" s="94"/>
      <c r="J58" s="99"/>
      <c r="K58" s="100"/>
      <c r="L58" s="98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94"/>
      <c r="BH58" s="94"/>
      <c r="BI58" s="94"/>
      <c r="BJ58" s="94"/>
      <c r="BK58" s="94"/>
      <c r="BL58" s="94"/>
      <c r="BM58" s="94"/>
      <c r="BN58" s="95"/>
    </row>
    <row r="59" spans="1:66" ht="10.15" hidden="1" customHeight="1">
      <c r="A59" s="97"/>
      <c r="B59" s="98"/>
      <c r="C59" s="94"/>
      <c r="D59" s="94"/>
      <c r="E59" s="94"/>
      <c r="F59" s="94"/>
      <c r="G59" s="94"/>
      <c r="H59" s="94"/>
      <c r="I59" s="94"/>
      <c r="J59" s="99"/>
      <c r="K59" s="100"/>
      <c r="L59" s="98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94"/>
      <c r="BB59" s="94"/>
      <c r="BC59" s="94"/>
      <c r="BD59" s="94"/>
      <c r="BE59" s="94"/>
      <c r="BF59" s="94"/>
      <c r="BG59" s="94"/>
      <c r="BH59" s="94"/>
      <c r="BI59" s="94"/>
      <c r="BJ59" s="94"/>
      <c r="BK59" s="94"/>
      <c r="BL59" s="94"/>
      <c r="BM59" s="94"/>
      <c r="BN59" s="95"/>
    </row>
    <row r="60" spans="1:66" ht="10.15" hidden="1" customHeight="1">
      <c r="A60" s="97"/>
      <c r="B60" s="98"/>
      <c r="C60" s="94"/>
      <c r="D60" s="94"/>
      <c r="E60" s="94"/>
      <c r="F60" s="94"/>
      <c r="G60" s="94"/>
      <c r="H60" s="94"/>
      <c r="I60" s="94"/>
      <c r="J60" s="99"/>
      <c r="K60" s="100"/>
      <c r="L60" s="98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4"/>
      <c r="BC60" s="94"/>
      <c r="BD60" s="94"/>
      <c r="BE60" s="94"/>
      <c r="BF60" s="94"/>
      <c r="BG60" s="94"/>
      <c r="BH60" s="94"/>
      <c r="BI60" s="94"/>
      <c r="BJ60" s="94"/>
      <c r="BK60" s="94"/>
      <c r="BL60" s="94"/>
      <c r="BM60" s="94"/>
      <c r="BN60" s="95"/>
    </row>
    <row r="61" spans="1:66" ht="13.15" hidden="1" customHeight="1">
      <c r="A61" s="97"/>
      <c r="B61" s="98"/>
      <c r="C61" s="94"/>
      <c r="D61" s="104" t="s">
        <v>47</v>
      </c>
      <c r="E61" s="94"/>
      <c r="F61" s="126" t="s">
        <v>48</v>
      </c>
      <c r="G61" s="104" t="s">
        <v>47</v>
      </c>
      <c r="H61" s="94"/>
      <c r="I61" s="94"/>
      <c r="J61" s="113" t="s">
        <v>48</v>
      </c>
      <c r="K61" s="100"/>
      <c r="L61" s="98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94"/>
      <c r="AT61" s="94"/>
      <c r="AU61" s="94"/>
      <c r="AV61" s="94"/>
      <c r="AW61" s="94"/>
      <c r="AX61" s="94"/>
      <c r="AY61" s="94"/>
      <c r="AZ61" s="94"/>
      <c r="BA61" s="94"/>
      <c r="BB61" s="94"/>
      <c r="BC61" s="94"/>
      <c r="BD61" s="94"/>
      <c r="BE61" s="94"/>
      <c r="BF61" s="94"/>
      <c r="BG61" s="94"/>
      <c r="BH61" s="94"/>
      <c r="BI61" s="94"/>
      <c r="BJ61" s="94"/>
      <c r="BK61" s="94"/>
      <c r="BL61" s="94"/>
      <c r="BM61" s="94"/>
      <c r="BN61" s="95"/>
    </row>
    <row r="62" spans="1:66" ht="10.15" hidden="1" customHeight="1">
      <c r="A62" s="97"/>
      <c r="B62" s="98"/>
      <c r="C62" s="94"/>
      <c r="D62" s="94"/>
      <c r="E62" s="94"/>
      <c r="F62" s="94"/>
      <c r="G62" s="94"/>
      <c r="H62" s="94"/>
      <c r="I62" s="94"/>
      <c r="J62" s="99"/>
      <c r="K62" s="100"/>
      <c r="L62" s="98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  <c r="AZ62" s="94"/>
      <c r="BA62" s="94"/>
      <c r="BB62" s="94"/>
      <c r="BC62" s="94"/>
      <c r="BD62" s="94"/>
      <c r="BE62" s="94"/>
      <c r="BF62" s="94"/>
      <c r="BG62" s="94"/>
      <c r="BH62" s="94"/>
      <c r="BI62" s="94"/>
      <c r="BJ62" s="94"/>
      <c r="BK62" s="94"/>
      <c r="BL62" s="94"/>
      <c r="BM62" s="94"/>
      <c r="BN62" s="95"/>
    </row>
    <row r="63" spans="1:66" ht="10.15" hidden="1" customHeight="1">
      <c r="A63" s="97"/>
      <c r="B63" s="98"/>
      <c r="C63" s="94"/>
      <c r="D63" s="94"/>
      <c r="E63" s="94"/>
      <c r="F63" s="94"/>
      <c r="G63" s="94"/>
      <c r="H63" s="94"/>
      <c r="I63" s="94"/>
      <c r="J63" s="99"/>
      <c r="K63" s="100"/>
      <c r="L63" s="98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5"/>
    </row>
    <row r="64" spans="1:66" ht="10.15" hidden="1" customHeight="1">
      <c r="A64" s="97"/>
      <c r="B64" s="98"/>
      <c r="C64" s="94"/>
      <c r="D64" s="94"/>
      <c r="E64" s="94"/>
      <c r="F64" s="94"/>
      <c r="G64" s="94"/>
      <c r="H64" s="94"/>
      <c r="I64" s="94"/>
      <c r="J64" s="99"/>
      <c r="K64" s="100"/>
      <c r="L64" s="98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BM64" s="94"/>
      <c r="BN64" s="95"/>
    </row>
    <row r="65" spans="1:66" ht="13.15" hidden="1" customHeight="1">
      <c r="A65" s="97"/>
      <c r="B65" s="98"/>
      <c r="C65" s="94"/>
      <c r="D65" s="125" t="s">
        <v>49</v>
      </c>
      <c r="E65" s="94"/>
      <c r="F65" s="94"/>
      <c r="G65" s="125" t="s">
        <v>50</v>
      </c>
      <c r="H65" s="94"/>
      <c r="I65" s="94"/>
      <c r="J65" s="99"/>
      <c r="K65" s="100"/>
      <c r="L65" s="98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BM65" s="94"/>
      <c r="BN65" s="95"/>
    </row>
    <row r="66" spans="1:66" ht="10.15" hidden="1" customHeight="1">
      <c r="A66" s="97"/>
      <c r="B66" s="98"/>
      <c r="C66" s="94"/>
      <c r="D66" s="94"/>
      <c r="E66" s="94"/>
      <c r="F66" s="94"/>
      <c r="G66" s="94"/>
      <c r="H66" s="94"/>
      <c r="I66" s="94"/>
      <c r="J66" s="99"/>
      <c r="K66" s="100"/>
      <c r="L66" s="98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BM66" s="94"/>
      <c r="BN66" s="95"/>
    </row>
    <row r="67" spans="1:66" ht="10.15" hidden="1" customHeight="1">
      <c r="A67" s="97"/>
      <c r="B67" s="98"/>
      <c r="C67" s="94"/>
      <c r="D67" s="94"/>
      <c r="E67" s="94"/>
      <c r="F67" s="94"/>
      <c r="G67" s="94"/>
      <c r="H67" s="94"/>
      <c r="I67" s="94"/>
      <c r="J67" s="99"/>
      <c r="K67" s="100"/>
      <c r="L67" s="98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BM67" s="94"/>
      <c r="BN67" s="95"/>
    </row>
    <row r="68" spans="1:66" ht="10.15" hidden="1" customHeight="1">
      <c r="A68" s="97"/>
      <c r="B68" s="98"/>
      <c r="C68" s="94"/>
      <c r="D68" s="94"/>
      <c r="E68" s="94"/>
      <c r="F68" s="94"/>
      <c r="G68" s="94"/>
      <c r="H68" s="94"/>
      <c r="I68" s="94"/>
      <c r="J68" s="99"/>
      <c r="K68" s="100"/>
      <c r="L68" s="98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4"/>
      <c r="AK68" s="94"/>
      <c r="AL68" s="94"/>
      <c r="AM68" s="94"/>
      <c r="AN68" s="94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  <c r="BM68" s="94"/>
      <c r="BN68" s="95"/>
    </row>
    <row r="69" spans="1:66" ht="10.15" hidden="1" customHeight="1">
      <c r="A69" s="97"/>
      <c r="B69" s="98"/>
      <c r="C69" s="94"/>
      <c r="D69" s="94"/>
      <c r="E69" s="94"/>
      <c r="F69" s="94"/>
      <c r="G69" s="94"/>
      <c r="H69" s="94"/>
      <c r="I69" s="94"/>
      <c r="J69" s="99"/>
      <c r="K69" s="100"/>
      <c r="L69" s="98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  <c r="BM69" s="94"/>
      <c r="BN69" s="95"/>
    </row>
    <row r="70" spans="1:66" ht="10.15" hidden="1" customHeight="1">
      <c r="A70" s="97"/>
      <c r="B70" s="98"/>
      <c r="C70" s="94"/>
      <c r="D70" s="94"/>
      <c r="E70" s="94"/>
      <c r="F70" s="94"/>
      <c r="G70" s="94"/>
      <c r="H70" s="94"/>
      <c r="I70" s="94"/>
      <c r="J70" s="99"/>
      <c r="K70" s="100"/>
      <c r="L70" s="98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  <c r="BM70" s="94"/>
      <c r="BN70" s="95"/>
    </row>
    <row r="71" spans="1:66" ht="10.15" hidden="1" customHeight="1">
      <c r="A71" s="97"/>
      <c r="B71" s="98"/>
      <c r="C71" s="94"/>
      <c r="D71" s="94"/>
      <c r="E71" s="94"/>
      <c r="F71" s="94"/>
      <c r="G71" s="94"/>
      <c r="H71" s="94"/>
      <c r="I71" s="94"/>
      <c r="J71" s="99"/>
      <c r="K71" s="100"/>
      <c r="L71" s="98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  <c r="BM71" s="94"/>
      <c r="BN71" s="95"/>
    </row>
    <row r="72" spans="1:66" ht="10.15" hidden="1" customHeight="1">
      <c r="A72" s="97"/>
      <c r="B72" s="98"/>
      <c r="C72" s="94"/>
      <c r="D72" s="94"/>
      <c r="E72" s="94"/>
      <c r="F72" s="94"/>
      <c r="G72" s="94"/>
      <c r="H72" s="94"/>
      <c r="I72" s="94"/>
      <c r="J72" s="99"/>
      <c r="K72" s="100"/>
      <c r="L72" s="98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94"/>
      <c r="AK72" s="94"/>
      <c r="AL72" s="94"/>
      <c r="AM72" s="94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  <c r="BM72" s="94"/>
      <c r="BN72" s="95"/>
    </row>
    <row r="73" spans="1:66" ht="10.15" hidden="1" customHeight="1">
      <c r="A73" s="97"/>
      <c r="B73" s="98"/>
      <c r="C73" s="94"/>
      <c r="D73" s="94"/>
      <c r="E73" s="94"/>
      <c r="F73" s="94"/>
      <c r="G73" s="94"/>
      <c r="H73" s="94"/>
      <c r="I73" s="94"/>
      <c r="J73" s="99"/>
      <c r="K73" s="100"/>
      <c r="L73" s="98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94"/>
      <c r="AI73" s="94"/>
      <c r="AJ73" s="94"/>
      <c r="AK73" s="94"/>
      <c r="AL73" s="94"/>
      <c r="AM73" s="94"/>
      <c r="AN73" s="94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  <c r="BM73" s="94"/>
      <c r="BN73" s="95"/>
    </row>
    <row r="74" spans="1:66" ht="10.15" hidden="1" customHeight="1">
      <c r="A74" s="97"/>
      <c r="B74" s="98"/>
      <c r="C74" s="94"/>
      <c r="D74" s="94"/>
      <c r="E74" s="94"/>
      <c r="F74" s="94"/>
      <c r="G74" s="94"/>
      <c r="H74" s="94"/>
      <c r="I74" s="94"/>
      <c r="J74" s="99"/>
      <c r="K74" s="100"/>
      <c r="L74" s="98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94"/>
      <c r="AI74" s="94"/>
      <c r="AJ74" s="94"/>
      <c r="AK74" s="94"/>
      <c r="AL74" s="94"/>
      <c r="AM74" s="94"/>
      <c r="AN74" s="94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  <c r="BM74" s="94"/>
      <c r="BN74" s="95"/>
    </row>
    <row r="75" spans="1:66" ht="10.15" hidden="1" customHeight="1">
      <c r="A75" s="97"/>
      <c r="B75" s="98"/>
      <c r="C75" s="94"/>
      <c r="D75" s="94"/>
      <c r="E75" s="94"/>
      <c r="F75" s="94"/>
      <c r="G75" s="94"/>
      <c r="H75" s="94"/>
      <c r="I75" s="94"/>
      <c r="J75" s="99"/>
      <c r="K75" s="100"/>
      <c r="L75" s="98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4"/>
      <c r="AK75" s="94"/>
      <c r="AL75" s="94"/>
      <c r="AM75" s="94"/>
      <c r="AN75" s="94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  <c r="BM75" s="94"/>
      <c r="BN75" s="95"/>
    </row>
    <row r="76" spans="1:66" ht="13.15" hidden="1" customHeight="1">
      <c r="A76" s="97"/>
      <c r="B76" s="98"/>
      <c r="C76" s="94"/>
      <c r="D76" s="104" t="s">
        <v>47</v>
      </c>
      <c r="E76" s="94"/>
      <c r="F76" s="126" t="s">
        <v>48</v>
      </c>
      <c r="G76" s="104" t="s">
        <v>47</v>
      </c>
      <c r="H76" s="94"/>
      <c r="I76" s="94"/>
      <c r="J76" s="113" t="s">
        <v>48</v>
      </c>
      <c r="K76" s="100"/>
      <c r="L76" s="98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  <c r="BM76" s="94"/>
      <c r="BN76" s="95"/>
    </row>
    <row r="77" spans="1:66" ht="14.45" hidden="1" customHeight="1">
      <c r="A77" s="97"/>
      <c r="B77" s="98"/>
      <c r="C77" s="94"/>
      <c r="D77" s="94"/>
      <c r="E77" s="94"/>
      <c r="F77" s="94"/>
      <c r="G77" s="94"/>
      <c r="H77" s="94"/>
      <c r="I77" s="94"/>
      <c r="J77" s="99"/>
      <c r="K77" s="100"/>
      <c r="L77" s="98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  <c r="BM77" s="94"/>
      <c r="BN77" s="95"/>
    </row>
    <row r="78" spans="1:66" ht="14.45" hidden="1" customHeight="1">
      <c r="A78" s="93"/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  <c r="BM78" s="94"/>
      <c r="BN78" s="95"/>
    </row>
    <row r="79" spans="1:66" ht="14.45" hidden="1" customHeight="1">
      <c r="A79" s="93"/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94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  <c r="BM79" s="94"/>
      <c r="BN79" s="95"/>
    </row>
    <row r="80" spans="1:66" ht="14.45" customHeight="1">
      <c r="A80" s="127"/>
      <c r="B80" s="128"/>
      <c r="C80" s="128"/>
      <c r="D80" s="128"/>
      <c r="E80" s="128"/>
      <c r="F80" s="128"/>
      <c r="G80" s="128"/>
      <c r="H80" s="128"/>
      <c r="I80" s="128"/>
      <c r="J80" s="128"/>
      <c r="K80" s="128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6"/>
    </row>
    <row r="81" spans="1:66" ht="8.1" hidden="1" customHeight="1">
      <c r="A81" s="12"/>
      <c r="B81" s="129"/>
      <c r="C81" s="130"/>
      <c r="D81" s="130"/>
      <c r="E81" s="130"/>
      <c r="F81" s="130"/>
      <c r="G81" s="130"/>
      <c r="H81" s="130"/>
      <c r="I81" s="130"/>
      <c r="J81" s="131"/>
      <c r="K81" s="132"/>
      <c r="L81" s="17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11"/>
    </row>
    <row r="82" spans="1:66" ht="24.95" hidden="1" customHeight="1">
      <c r="A82" s="12"/>
      <c r="B82" s="129"/>
      <c r="C82" s="133" t="s">
        <v>90</v>
      </c>
      <c r="D82" s="130"/>
      <c r="E82" s="130"/>
      <c r="F82" s="130"/>
      <c r="G82" s="130"/>
      <c r="H82" s="130"/>
      <c r="I82" s="130"/>
      <c r="J82" s="131"/>
      <c r="K82" s="132"/>
      <c r="L82" s="17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11"/>
    </row>
    <row r="83" spans="1:66" ht="8.1" hidden="1" customHeight="1">
      <c r="A83" s="12"/>
      <c r="B83" s="129"/>
      <c r="C83" s="130"/>
      <c r="D83" s="130"/>
      <c r="E83" s="130"/>
      <c r="F83" s="130"/>
      <c r="G83" s="130"/>
      <c r="H83" s="130"/>
      <c r="I83" s="130"/>
      <c r="J83" s="131"/>
      <c r="K83" s="132"/>
      <c r="L83" s="17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11"/>
    </row>
    <row r="84" spans="1:66" ht="12" hidden="1" customHeight="1">
      <c r="A84" s="12"/>
      <c r="B84" s="129"/>
      <c r="C84" s="134" t="s">
        <v>13</v>
      </c>
      <c r="D84" s="130"/>
      <c r="E84" s="130"/>
      <c r="F84" s="130"/>
      <c r="G84" s="130"/>
      <c r="H84" s="130"/>
      <c r="I84" s="130"/>
      <c r="J84" s="131"/>
      <c r="K84" s="132"/>
      <c r="L84" s="17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11"/>
    </row>
    <row r="85" spans="1:66" ht="16.5" hidden="1" customHeight="1">
      <c r="A85" s="12"/>
      <c r="B85" s="129"/>
      <c r="C85" s="130"/>
      <c r="D85" s="130"/>
      <c r="E85" s="278" t="str">
        <f>E7</f>
        <v>LDN Rybitví - opravy střech A,B</v>
      </c>
      <c r="F85" s="279"/>
      <c r="G85" s="279"/>
      <c r="H85" s="279"/>
      <c r="I85" s="130"/>
      <c r="J85" s="131"/>
      <c r="K85" s="132"/>
      <c r="L85" s="17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11"/>
    </row>
    <row r="86" spans="1:66" ht="12" hidden="1" customHeight="1">
      <c r="A86" s="12"/>
      <c r="B86" s="129"/>
      <c r="C86" s="134" t="s">
        <v>85</v>
      </c>
      <c r="D86" s="130"/>
      <c r="E86" s="130"/>
      <c r="F86" s="130"/>
      <c r="G86" s="130"/>
      <c r="H86" s="130"/>
      <c r="I86" s="130"/>
      <c r="J86" s="131"/>
      <c r="K86" s="132"/>
      <c r="L86" s="17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11"/>
    </row>
    <row r="87" spans="1:66" ht="16.5" hidden="1" customHeight="1">
      <c r="A87" s="12"/>
      <c r="B87" s="129"/>
      <c r="C87" s="130"/>
      <c r="D87" s="130"/>
      <c r="E87" s="280" t="str">
        <f>E9</f>
        <v>2) Střecha B</v>
      </c>
      <c r="F87" s="281"/>
      <c r="G87" s="281"/>
      <c r="H87" s="281"/>
      <c r="I87" s="130"/>
      <c r="J87" s="131"/>
      <c r="K87" s="132"/>
      <c r="L87" s="17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11"/>
    </row>
    <row r="88" spans="1:66" ht="8.1" hidden="1" customHeight="1">
      <c r="A88" s="12"/>
      <c r="B88" s="129"/>
      <c r="C88" s="130"/>
      <c r="D88" s="130"/>
      <c r="E88" s="130"/>
      <c r="F88" s="130"/>
      <c r="G88" s="130"/>
      <c r="H88" s="130"/>
      <c r="I88" s="130"/>
      <c r="J88" s="131"/>
      <c r="K88" s="132"/>
      <c r="L88" s="17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11"/>
    </row>
    <row r="89" spans="1:66" ht="12" hidden="1" customHeight="1">
      <c r="A89" s="12"/>
      <c r="B89" s="129"/>
      <c r="C89" s="134" t="s">
        <v>17</v>
      </c>
      <c r="D89" s="130"/>
      <c r="E89" s="130"/>
      <c r="F89" s="135" t="str">
        <f>F12</f>
        <v>Rybitví</v>
      </c>
      <c r="G89" s="130"/>
      <c r="H89" s="130"/>
      <c r="I89" s="134" t="s">
        <v>19</v>
      </c>
      <c r="J89" s="136">
        <f>IF(J12="","",J12)</f>
        <v>45560</v>
      </c>
      <c r="K89" s="132"/>
      <c r="L89" s="17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11"/>
    </row>
    <row r="90" spans="1:66" ht="8.1" hidden="1" customHeight="1">
      <c r="A90" s="12"/>
      <c r="B90" s="129"/>
      <c r="C90" s="130"/>
      <c r="D90" s="130"/>
      <c r="E90" s="130"/>
      <c r="F90" s="130"/>
      <c r="G90" s="130"/>
      <c r="H90" s="130"/>
      <c r="I90" s="130"/>
      <c r="J90" s="131"/>
      <c r="K90" s="132"/>
      <c r="L90" s="17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11"/>
    </row>
    <row r="91" spans="1:66" ht="15.2" hidden="1" customHeight="1">
      <c r="A91" s="12"/>
      <c r="B91" s="129"/>
      <c r="C91" s="134" t="s">
        <v>20</v>
      </c>
      <c r="D91" s="130"/>
      <c r="E91" s="130"/>
      <c r="F91" s="135" t="str">
        <f>E15</f>
        <v>Léčebna dlouhodobě nemocných Rybitví</v>
      </c>
      <c r="G91" s="130"/>
      <c r="H91" s="130"/>
      <c r="I91" s="134" t="s">
        <v>26</v>
      </c>
      <c r="J91" s="137" t="str">
        <f>E21</f>
        <v>bez PD</v>
      </c>
      <c r="K91" s="132"/>
      <c r="L91" s="17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11"/>
    </row>
    <row r="92" spans="1:66" ht="15.2" hidden="1" customHeight="1">
      <c r="A92" s="12"/>
      <c r="B92" s="129"/>
      <c r="C92" s="134" t="s">
        <v>25</v>
      </c>
      <c r="D92" s="130"/>
      <c r="E92" s="130"/>
      <c r="F92" s="135" t="str">
        <f>IF(E18="","",E18)</f>
        <v>MxK a.s.</v>
      </c>
      <c r="G92" s="130"/>
      <c r="H92" s="130"/>
      <c r="I92" s="134" t="s">
        <v>29</v>
      </c>
      <c r="J92" s="137" t="str">
        <f>E24</f>
        <v>Seibert</v>
      </c>
      <c r="K92" s="132"/>
      <c r="L92" s="17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11"/>
    </row>
    <row r="93" spans="1:66" ht="10.35" hidden="1" customHeight="1">
      <c r="A93" s="12"/>
      <c r="B93" s="129"/>
      <c r="C93" s="130"/>
      <c r="D93" s="130"/>
      <c r="E93" s="130"/>
      <c r="F93" s="130"/>
      <c r="G93" s="130"/>
      <c r="H93" s="130"/>
      <c r="I93" s="130"/>
      <c r="J93" s="131"/>
      <c r="K93" s="132"/>
      <c r="L93" s="17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11"/>
    </row>
    <row r="94" spans="1:66" ht="29.25" hidden="1" customHeight="1">
      <c r="A94" s="12"/>
      <c r="B94" s="129"/>
      <c r="C94" s="138" t="s">
        <v>91</v>
      </c>
      <c r="D94" s="139"/>
      <c r="E94" s="139"/>
      <c r="F94" s="139"/>
      <c r="G94" s="139"/>
      <c r="H94" s="139"/>
      <c r="I94" s="139"/>
      <c r="J94" s="140" t="s">
        <v>92</v>
      </c>
      <c r="K94" s="141"/>
      <c r="L94" s="17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11"/>
    </row>
    <row r="95" spans="1:66" ht="10.35" hidden="1" customHeight="1">
      <c r="A95" s="12"/>
      <c r="B95" s="129"/>
      <c r="C95" s="130"/>
      <c r="D95" s="130"/>
      <c r="E95" s="130"/>
      <c r="F95" s="130"/>
      <c r="G95" s="130"/>
      <c r="H95" s="130"/>
      <c r="I95" s="130"/>
      <c r="J95" s="131"/>
      <c r="K95" s="132"/>
      <c r="L95" s="17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11"/>
    </row>
    <row r="96" spans="1:66" ht="22.9" hidden="1" customHeight="1">
      <c r="A96" s="12"/>
      <c r="B96" s="129"/>
      <c r="C96" s="142" t="s">
        <v>93</v>
      </c>
      <c r="D96" s="130"/>
      <c r="E96" s="130"/>
      <c r="F96" s="130"/>
      <c r="G96" s="130"/>
      <c r="H96" s="130"/>
      <c r="I96" s="130"/>
      <c r="J96" s="143">
        <f>J131</f>
        <v>0</v>
      </c>
      <c r="K96" s="132"/>
      <c r="L96" s="17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144" t="s">
        <v>94</v>
      </c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11"/>
    </row>
    <row r="97" spans="1:66" ht="24.95" hidden="1" customHeight="1">
      <c r="A97" s="12"/>
      <c r="B97" s="129"/>
      <c r="C97" s="130"/>
      <c r="D97" s="145" t="s">
        <v>95</v>
      </c>
      <c r="E97" s="130"/>
      <c r="F97" s="130"/>
      <c r="G97" s="130"/>
      <c r="H97" s="130"/>
      <c r="I97" s="130"/>
      <c r="J97" s="146">
        <f>J132</f>
        <v>0</v>
      </c>
      <c r="K97" s="132"/>
      <c r="L97" s="17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11"/>
    </row>
    <row r="98" spans="1:66" ht="19.899999999999999" hidden="1" customHeight="1">
      <c r="A98" s="12"/>
      <c r="B98" s="129"/>
      <c r="C98" s="130"/>
      <c r="D98" s="147" t="s">
        <v>96</v>
      </c>
      <c r="E98" s="130"/>
      <c r="F98" s="130"/>
      <c r="G98" s="130"/>
      <c r="H98" s="130"/>
      <c r="I98" s="130"/>
      <c r="J98" s="146">
        <f>J133</f>
        <v>0</v>
      </c>
      <c r="K98" s="132"/>
      <c r="L98" s="17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11"/>
    </row>
    <row r="99" spans="1:66" ht="19.899999999999999" hidden="1" customHeight="1">
      <c r="A99" s="12"/>
      <c r="B99" s="129"/>
      <c r="C99" s="130"/>
      <c r="D99" s="147" t="s">
        <v>97</v>
      </c>
      <c r="E99" s="130"/>
      <c r="F99" s="130"/>
      <c r="G99" s="130"/>
      <c r="H99" s="130"/>
      <c r="I99" s="130"/>
      <c r="J99" s="146">
        <f>J136</f>
        <v>0</v>
      </c>
      <c r="K99" s="132"/>
      <c r="L99" s="17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11"/>
    </row>
    <row r="100" spans="1:66" ht="24.95" hidden="1" customHeight="1">
      <c r="A100" s="12"/>
      <c r="B100" s="129"/>
      <c r="C100" s="130"/>
      <c r="D100" s="145" t="s">
        <v>98</v>
      </c>
      <c r="E100" s="130"/>
      <c r="F100" s="130"/>
      <c r="G100" s="130"/>
      <c r="H100" s="130"/>
      <c r="I100" s="130"/>
      <c r="J100" s="146">
        <f>J143</f>
        <v>0</v>
      </c>
      <c r="K100" s="132"/>
      <c r="L100" s="17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11"/>
    </row>
    <row r="101" spans="1:66" ht="19.899999999999999" hidden="1" customHeight="1">
      <c r="A101" s="12"/>
      <c r="B101" s="129"/>
      <c r="C101" s="130"/>
      <c r="D101" s="147" t="s">
        <v>99</v>
      </c>
      <c r="E101" s="130"/>
      <c r="F101" s="130"/>
      <c r="G101" s="130"/>
      <c r="H101" s="130"/>
      <c r="I101" s="130"/>
      <c r="J101" s="146">
        <f>J144</f>
        <v>0</v>
      </c>
      <c r="K101" s="132"/>
      <c r="L101" s="17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11"/>
    </row>
    <row r="102" spans="1:66" ht="19.899999999999999" hidden="1" customHeight="1">
      <c r="A102" s="12"/>
      <c r="B102" s="129"/>
      <c r="C102" s="130"/>
      <c r="D102" s="147" t="s">
        <v>100</v>
      </c>
      <c r="E102" s="130"/>
      <c r="F102" s="130"/>
      <c r="G102" s="130"/>
      <c r="H102" s="130"/>
      <c r="I102" s="130"/>
      <c r="J102" s="146">
        <f>J149</f>
        <v>0</v>
      </c>
      <c r="K102" s="132"/>
      <c r="L102" s="17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11"/>
    </row>
    <row r="103" spans="1:66" ht="19.899999999999999" hidden="1" customHeight="1">
      <c r="A103" s="12"/>
      <c r="B103" s="129"/>
      <c r="C103" s="130"/>
      <c r="D103" s="147" t="s">
        <v>101</v>
      </c>
      <c r="E103" s="130"/>
      <c r="F103" s="130"/>
      <c r="G103" s="130"/>
      <c r="H103" s="130"/>
      <c r="I103" s="130"/>
      <c r="J103" s="146">
        <f>J163</f>
        <v>0</v>
      </c>
      <c r="K103" s="132"/>
      <c r="L103" s="17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11"/>
    </row>
    <row r="104" spans="1:66" ht="19.899999999999999" hidden="1" customHeight="1">
      <c r="A104" s="12"/>
      <c r="B104" s="129"/>
      <c r="C104" s="130"/>
      <c r="D104" s="147" t="s">
        <v>281</v>
      </c>
      <c r="E104" s="130"/>
      <c r="F104" s="130"/>
      <c r="G104" s="130"/>
      <c r="H104" s="130"/>
      <c r="I104" s="130"/>
      <c r="J104" s="146">
        <f>J166</f>
        <v>0</v>
      </c>
      <c r="K104" s="132"/>
      <c r="L104" s="17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11"/>
    </row>
    <row r="105" spans="1:66" ht="19.899999999999999" hidden="1" customHeight="1">
      <c r="A105" s="12"/>
      <c r="B105" s="129"/>
      <c r="C105" s="130"/>
      <c r="D105" s="147" t="s">
        <v>102</v>
      </c>
      <c r="E105" s="130"/>
      <c r="F105" s="130"/>
      <c r="G105" s="130"/>
      <c r="H105" s="130"/>
      <c r="I105" s="130"/>
      <c r="J105" s="146">
        <f>J170</f>
        <v>0</v>
      </c>
      <c r="K105" s="132"/>
      <c r="L105" s="17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11"/>
    </row>
    <row r="106" spans="1:66" ht="24.95" hidden="1" customHeight="1">
      <c r="A106" s="12"/>
      <c r="B106" s="129"/>
      <c r="C106" s="130"/>
      <c r="D106" s="145" t="s">
        <v>103</v>
      </c>
      <c r="E106" s="130"/>
      <c r="F106" s="130"/>
      <c r="G106" s="130"/>
      <c r="H106" s="130"/>
      <c r="I106" s="130"/>
      <c r="J106" s="146">
        <f>J173</f>
        <v>0</v>
      </c>
      <c r="K106" s="132"/>
      <c r="L106" s="17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11"/>
    </row>
    <row r="107" spans="1:66" ht="19.899999999999999" hidden="1" customHeight="1">
      <c r="A107" s="12"/>
      <c r="B107" s="129"/>
      <c r="C107" s="130"/>
      <c r="D107" s="147" t="s">
        <v>104</v>
      </c>
      <c r="E107" s="130"/>
      <c r="F107" s="130"/>
      <c r="G107" s="130"/>
      <c r="H107" s="130"/>
      <c r="I107" s="130"/>
      <c r="J107" s="146">
        <f>J174</f>
        <v>0</v>
      </c>
      <c r="K107" s="132"/>
      <c r="L107" s="17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11"/>
    </row>
    <row r="108" spans="1:66" ht="24.95" hidden="1" customHeight="1">
      <c r="A108" s="12"/>
      <c r="B108" s="129"/>
      <c r="C108" s="130"/>
      <c r="D108" s="145" t="s">
        <v>105</v>
      </c>
      <c r="E108" s="130"/>
      <c r="F108" s="130"/>
      <c r="G108" s="130"/>
      <c r="H108" s="130"/>
      <c r="I108" s="130"/>
      <c r="J108" s="146">
        <f>J177</f>
        <v>0</v>
      </c>
      <c r="K108" s="132"/>
      <c r="L108" s="17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11"/>
    </row>
    <row r="109" spans="1:66" ht="19.899999999999999" hidden="1" customHeight="1">
      <c r="A109" s="12"/>
      <c r="B109" s="129"/>
      <c r="C109" s="130"/>
      <c r="D109" s="147" t="s">
        <v>106</v>
      </c>
      <c r="E109" s="130"/>
      <c r="F109" s="130"/>
      <c r="G109" s="130"/>
      <c r="H109" s="130"/>
      <c r="I109" s="130"/>
      <c r="J109" s="146">
        <f>J178</f>
        <v>0</v>
      </c>
      <c r="K109" s="132"/>
      <c r="L109" s="17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11"/>
    </row>
    <row r="110" spans="1:66" ht="19.899999999999999" hidden="1" customHeight="1">
      <c r="A110" s="12"/>
      <c r="B110" s="129"/>
      <c r="C110" s="130"/>
      <c r="D110" s="147" t="s">
        <v>107</v>
      </c>
      <c r="E110" s="130"/>
      <c r="F110" s="130"/>
      <c r="G110" s="130"/>
      <c r="H110" s="130"/>
      <c r="I110" s="130"/>
      <c r="J110" s="146">
        <f>J180</f>
        <v>0</v>
      </c>
      <c r="K110" s="132"/>
      <c r="L110" s="17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11"/>
    </row>
    <row r="111" spans="1:66" ht="19.899999999999999" hidden="1" customHeight="1">
      <c r="A111" s="12"/>
      <c r="B111" s="129"/>
      <c r="C111" s="130"/>
      <c r="D111" s="147" t="s">
        <v>108</v>
      </c>
      <c r="E111" s="130"/>
      <c r="F111" s="130"/>
      <c r="G111" s="130"/>
      <c r="H111" s="130"/>
      <c r="I111" s="130"/>
      <c r="J111" s="146">
        <f>J182</f>
        <v>0</v>
      </c>
      <c r="K111" s="132"/>
      <c r="L111" s="17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11"/>
    </row>
    <row r="112" spans="1:66" ht="21.75" hidden="1" customHeight="1">
      <c r="A112" s="12"/>
      <c r="B112" s="129"/>
      <c r="C112" s="130"/>
      <c r="D112" s="130"/>
      <c r="E112" s="130"/>
      <c r="F112" s="130"/>
      <c r="G112" s="130"/>
      <c r="H112" s="130"/>
      <c r="I112" s="130"/>
      <c r="J112" s="131"/>
      <c r="K112" s="132"/>
      <c r="L112" s="17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11"/>
    </row>
    <row r="113" spans="1:66" ht="8.1" hidden="1" customHeight="1">
      <c r="A113" s="12"/>
      <c r="B113" s="129"/>
      <c r="C113" s="130"/>
      <c r="D113" s="130"/>
      <c r="E113" s="130"/>
      <c r="F113" s="130"/>
      <c r="G113" s="130"/>
      <c r="H113" s="130"/>
      <c r="I113" s="130"/>
      <c r="J113" s="131"/>
      <c r="K113" s="132"/>
      <c r="L113" s="17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11"/>
    </row>
    <row r="114" spans="1:66" ht="10.15" hidden="1" customHeight="1">
      <c r="A114" s="7"/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11"/>
    </row>
    <row r="115" spans="1:66" ht="10.15" hidden="1" customHeight="1">
      <c r="A115" s="7"/>
      <c r="B115" s="130"/>
      <c r="C115" s="130"/>
      <c r="D115" s="130"/>
      <c r="E115" s="130"/>
      <c r="F115" s="130"/>
      <c r="G115" s="130"/>
      <c r="H115" s="130"/>
      <c r="I115" s="130"/>
      <c r="J115" s="130"/>
      <c r="K115" s="130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11"/>
    </row>
    <row r="116" spans="1:66" ht="10.15" hidden="1" customHeight="1">
      <c r="A116" s="7"/>
      <c r="B116" s="130"/>
      <c r="C116" s="130"/>
      <c r="D116" s="130"/>
      <c r="E116" s="130"/>
      <c r="F116" s="130"/>
      <c r="G116" s="130"/>
      <c r="H116" s="130"/>
      <c r="I116" s="130"/>
      <c r="J116" s="130"/>
      <c r="K116" s="130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11"/>
    </row>
    <row r="117" spans="1:66" ht="8.1" customHeight="1">
      <c r="A117" s="12"/>
      <c r="B117" s="13"/>
      <c r="C117" s="14"/>
      <c r="D117" s="14"/>
      <c r="E117" s="14"/>
      <c r="F117" s="14"/>
      <c r="G117" s="14"/>
      <c r="H117" s="14"/>
      <c r="I117" s="14"/>
      <c r="J117" s="15"/>
      <c r="K117" s="16"/>
      <c r="L117" s="17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11"/>
    </row>
    <row r="118" spans="1:66" ht="24.95" customHeight="1">
      <c r="A118" s="12"/>
      <c r="B118" s="17"/>
      <c r="C118" s="43" t="s">
        <v>109</v>
      </c>
      <c r="D118" s="9"/>
      <c r="E118" s="9"/>
      <c r="F118" s="9"/>
      <c r="G118" s="9"/>
      <c r="H118" s="9"/>
      <c r="I118" s="9"/>
      <c r="J118" s="19"/>
      <c r="K118" s="20"/>
      <c r="L118" s="17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11"/>
    </row>
    <row r="119" spans="1:66" ht="8.1" customHeight="1">
      <c r="A119" s="12"/>
      <c r="B119" s="17"/>
      <c r="C119" s="9"/>
      <c r="D119" s="9"/>
      <c r="E119" s="9"/>
      <c r="F119" s="9"/>
      <c r="G119" s="9"/>
      <c r="H119" s="9"/>
      <c r="I119" s="9"/>
      <c r="J119" s="19"/>
      <c r="K119" s="20"/>
      <c r="L119" s="17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11"/>
    </row>
    <row r="120" spans="1:66" ht="12" customHeight="1">
      <c r="A120" s="12"/>
      <c r="B120" s="17"/>
      <c r="C120" s="31" t="s">
        <v>13</v>
      </c>
      <c r="D120" s="9"/>
      <c r="E120" s="9"/>
      <c r="F120" s="9"/>
      <c r="G120" s="9"/>
      <c r="H120" s="9"/>
      <c r="I120" s="9"/>
      <c r="J120" s="19"/>
      <c r="K120" s="20"/>
      <c r="L120" s="17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11"/>
    </row>
    <row r="121" spans="1:66" ht="16.5" customHeight="1">
      <c r="A121" s="12"/>
      <c r="B121" s="17"/>
      <c r="C121" s="9"/>
      <c r="D121" s="9"/>
      <c r="E121" s="268" t="str">
        <f>E7</f>
        <v>LDN Rybitví - opravy střech A,B</v>
      </c>
      <c r="F121" s="269"/>
      <c r="G121" s="269"/>
      <c r="H121" s="269"/>
      <c r="I121" s="9"/>
      <c r="J121" s="19"/>
      <c r="K121" s="20"/>
      <c r="L121" s="17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11"/>
    </row>
    <row r="122" spans="1:66" ht="12" customHeight="1">
      <c r="A122" s="12"/>
      <c r="B122" s="17"/>
      <c r="C122" s="31" t="s">
        <v>85</v>
      </c>
      <c r="D122" s="9"/>
      <c r="E122" s="9"/>
      <c r="F122" s="9"/>
      <c r="G122" s="9"/>
      <c r="H122" s="9"/>
      <c r="I122" s="9"/>
      <c r="J122" s="19"/>
      <c r="K122" s="20"/>
      <c r="L122" s="17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11"/>
    </row>
    <row r="123" spans="1:66" ht="21" customHeight="1">
      <c r="A123" s="12"/>
      <c r="B123" s="17"/>
      <c r="C123" s="9"/>
      <c r="D123" s="9"/>
      <c r="E123" s="270" t="str">
        <f>E9</f>
        <v>2) Střecha B</v>
      </c>
      <c r="F123" s="271"/>
      <c r="G123" s="271"/>
      <c r="H123" s="271"/>
      <c r="I123" s="9"/>
      <c r="J123" s="19"/>
      <c r="K123" s="20"/>
      <c r="L123" s="17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11"/>
    </row>
    <row r="124" spans="1:66" ht="8.1" customHeight="1">
      <c r="A124" s="12"/>
      <c r="B124" s="17"/>
      <c r="C124" s="9"/>
      <c r="D124" s="9"/>
      <c r="E124" s="9"/>
      <c r="F124" s="9"/>
      <c r="G124" s="9"/>
      <c r="H124" s="9"/>
      <c r="I124" s="9"/>
      <c r="J124" s="19"/>
      <c r="K124" s="20"/>
      <c r="L124" s="17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11"/>
    </row>
    <row r="125" spans="1:66" ht="12" customHeight="1">
      <c r="A125" s="12"/>
      <c r="B125" s="17"/>
      <c r="C125" s="31" t="s">
        <v>17</v>
      </c>
      <c r="D125" s="9"/>
      <c r="E125" s="9"/>
      <c r="F125" s="148" t="str">
        <f>F12</f>
        <v>Rybitví</v>
      </c>
      <c r="G125" s="9"/>
      <c r="H125" s="9"/>
      <c r="I125" s="31" t="s">
        <v>19</v>
      </c>
      <c r="J125" s="149">
        <f>IF(J12="","",J12)</f>
        <v>45560</v>
      </c>
      <c r="K125" s="20"/>
      <c r="L125" s="17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11"/>
    </row>
    <row r="126" spans="1:66" ht="8.1" customHeight="1">
      <c r="A126" s="12"/>
      <c r="B126" s="17"/>
      <c r="C126" s="9"/>
      <c r="D126" s="9"/>
      <c r="E126" s="9"/>
      <c r="F126" s="9"/>
      <c r="G126" s="9"/>
      <c r="H126" s="9"/>
      <c r="I126" s="9"/>
      <c r="J126" s="19"/>
      <c r="K126" s="20"/>
      <c r="L126" s="17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11"/>
    </row>
    <row r="127" spans="1:66" ht="15.2" customHeight="1">
      <c r="A127" s="12"/>
      <c r="B127" s="17"/>
      <c r="C127" s="31" t="s">
        <v>20</v>
      </c>
      <c r="D127" s="9"/>
      <c r="E127" s="9"/>
      <c r="F127" s="148" t="str">
        <f>E15</f>
        <v>Léčebna dlouhodobě nemocných Rybitví</v>
      </c>
      <c r="G127" s="9"/>
      <c r="H127" s="9"/>
      <c r="I127" s="31" t="s">
        <v>26</v>
      </c>
      <c r="J127" s="150" t="str">
        <f>E21</f>
        <v>bez PD</v>
      </c>
      <c r="K127" s="20"/>
      <c r="L127" s="17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11"/>
    </row>
    <row r="128" spans="1:66" ht="15.2" customHeight="1">
      <c r="A128" s="12"/>
      <c r="B128" s="17"/>
      <c r="C128" s="31" t="s">
        <v>25</v>
      </c>
      <c r="D128" s="9"/>
      <c r="E128" s="9"/>
      <c r="F128" s="151"/>
      <c r="G128" s="9"/>
      <c r="H128" s="9"/>
      <c r="I128" s="31" t="s">
        <v>29</v>
      </c>
      <c r="J128" s="150" t="str">
        <f>E24</f>
        <v>Seibert</v>
      </c>
      <c r="K128" s="20"/>
      <c r="L128" s="17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11"/>
    </row>
    <row r="129" spans="1:66" ht="10.35" customHeight="1">
      <c r="A129" s="12"/>
      <c r="B129" s="17"/>
      <c r="C129" s="47"/>
      <c r="D129" s="47"/>
      <c r="E129" s="47"/>
      <c r="F129" s="47"/>
      <c r="G129" s="47"/>
      <c r="H129" s="47"/>
      <c r="I129" s="47"/>
      <c r="J129" s="152"/>
      <c r="K129" s="20"/>
      <c r="L129" s="17"/>
      <c r="M129" s="47"/>
      <c r="N129" s="47"/>
      <c r="O129" s="47"/>
      <c r="P129" s="47"/>
      <c r="Q129" s="47"/>
      <c r="R129" s="47"/>
      <c r="S129" s="47"/>
      <c r="T129" s="47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11"/>
    </row>
    <row r="130" spans="1:66" ht="29.25" customHeight="1">
      <c r="A130" s="12"/>
      <c r="B130" s="50"/>
      <c r="C130" s="153" t="s">
        <v>110</v>
      </c>
      <c r="D130" s="154" t="s">
        <v>58</v>
      </c>
      <c r="E130" s="154" t="s">
        <v>54</v>
      </c>
      <c r="F130" s="154" t="s">
        <v>55</v>
      </c>
      <c r="G130" s="154" t="s">
        <v>111</v>
      </c>
      <c r="H130" s="154" t="s">
        <v>112</v>
      </c>
      <c r="I130" s="154" t="s">
        <v>113</v>
      </c>
      <c r="J130" s="155" t="s">
        <v>92</v>
      </c>
      <c r="K130" s="156" t="s">
        <v>114</v>
      </c>
      <c r="L130" s="50"/>
      <c r="M130" s="157"/>
      <c r="N130" s="158" t="s">
        <v>36</v>
      </c>
      <c r="O130" s="158" t="s">
        <v>115</v>
      </c>
      <c r="P130" s="158" t="s">
        <v>116</v>
      </c>
      <c r="Q130" s="158" t="s">
        <v>117</v>
      </c>
      <c r="R130" s="158" t="s">
        <v>118</v>
      </c>
      <c r="S130" s="158" t="s">
        <v>119</v>
      </c>
      <c r="T130" s="159" t="s">
        <v>120</v>
      </c>
      <c r="U130" s="53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11"/>
    </row>
    <row r="131" spans="1:66" ht="22.9" customHeight="1">
      <c r="A131" s="12"/>
      <c r="B131" s="17"/>
      <c r="C131" s="160" t="s">
        <v>121</v>
      </c>
      <c r="D131" s="51"/>
      <c r="E131" s="51"/>
      <c r="F131" s="51"/>
      <c r="G131" s="51"/>
      <c r="H131" s="51"/>
      <c r="I131" s="51"/>
      <c r="J131" s="161">
        <f>BK131</f>
        <v>0</v>
      </c>
      <c r="K131" s="20"/>
      <c r="L131" s="50"/>
      <c r="M131" s="64"/>
      <c r="N131" s="51"/>
      <c r="O131" s="51"/>
      <c r="P131" s="162">
        <f>P132+P143+P173+P177</f>
        <v>807.6567</v>
      </c>
      <c r="Q131" s="51"/>
      <c r="R131" s="162">
        <f>R132+R143+R173+R177</f>
        <v>11.363600583000004</v>
      </c>
      <c r="S131" s="51"/>
      <c r="T131" s="163">
        <f>T132+T143+T173+T177</f>
        <v>21.25234</v>
      </c>
      <c r="U131" s="53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144" t="s">
        <v>72</v>
      </c>
      <c r="AU131" s="144" t="s">
        <v>94</v>
      </c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164">
        <f>BK132+BK143+BK173+BK177</f>
        <v>0</v>
      </c>
      <c r="BL131" s="9"/>
      <c r="BM131" s="9"/>
      <c r="BN131" s="11"/>
    </row>
    <row r="132" spans="1:66" ht="25.9" customHeight="1">
      <c r="A132" s="12"/>
      <c r="B132" s="17"/>
      <c r="C132" s="9"/>
      <c r="D132" s="165" t="s">
        <v>72</v>
      </c>
      <c r="E132" s="166" t="s">
        <v>122</v>
      </c>
      <c r="F132" s="166" t="s">
        <v>123</v>
      </c>
      <c r="G132" s="9"/>
      <c r="H132" s="9"/>
      <c r="I132" s="9"/>
      <c r="J132" s="167">
        <f>BK132</f>
        <v>0</v>
      </c>
      <c r="K132" s="20"/>
      <c r="L132" s="50"/>
      <c r="M132" s="53"/>
      <c r="N132" s="9"/>
      <c r="O132" s="9"/>
      <c r="P132" s="168">
        <f>P133+P136</f>
        <v>79.850699999999989</v>
      </c>
      <c r="Q132" s="9"/>
      <c r="R132" s="168">
        <f>R133+R136</f>
        <v>0</v>
      </c>
      <c r="S132" s="9"/>
      <c r="T132" s="169">
        <f>T133+T136</f>
        <v>0</v>
      </c>
      <c r="U132" s="53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165" t="s">
        <v>5</v>
      </c>
      <c r="AS132" s="9"/>
      <c r="AT132" s="170" t="s">
        <v>72</v>
      </c>
      <c r="AU132" s="170" t="s">
        <v>73</v>
      </c>
      <c r="AV132" s="9"/>
      <c r="AW132" s="9"/>
      <c r="AX132" s="9"/>
      <c r="AY132" s="165" t="s">
        <v>124</v>
      </c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171">
        <f>BK133+BK136</f>
        <v>0</v>
      </c>
      <c r="BL132" s="9"/>
      <c r="BM132" s="9"/>
      <c r="BN132" s="11"/>
    </row>
    <row r="133" spans="1:66" ht="22.9" customHeight="1">
      <c r="A133" s="12"/>
      <c r="B133" s="17"/>
      <c r="C133" s="47"/>
      <c r="D133" s="172" t="s">
        <v>72</v>
      </c>
      <c r="E133" s="173" t="s">
        <v>125</v>
      </c>
      <c r="F133" s="173" t="s">
        <v>126</v>
      </c>
      <c r="G133" s="47"/>
      <c r="H133" s="47"/>
      <c r="I133" s="47"/>
      <c r="J133" s="174">
        <f>BK133</f>
        <v>0</v>
      </c>
      <c r="K133" s="175"/>
      <c r="L133" s="50"/>
      <c r="M133" s="53"/>
      <c r="N133" s="9"/>
      <c r="O133" s="9"/>
      <c r="P133" s="168">
        <f>SUM(P134:P135)</f>
        <v>6</v>
      </c>
      <c r="Q133" s="9"/>
      <c r="R133" s="168">
        <f>SUM(R134:R135)</f>
        <v>0</v>
      </c>
      <c r="S133" s="9"/>
      <c r="T133" s="169">
        <f>SUM(T134:T135)</f>
        <v>0</v>
      </c>
      <c r="U133" s="53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165" t="s">
        <v>5</v>
      </c>
      <c r="AS133" s="9"/>
      <c r="AT133" s="170" t="s">
        <v>72</v>
      </c>
      <c r="AU133" s="170" t="s">
        <v>5</v>
      </c>
      <c r="AV133" s="9"/>
      <c r="AW133" s="9"/>
      <c r="AX133" s="9"/>
      <c r="AY133" s="165" t="s">
        <v>124</v>
      </c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171">
        <f>SUM(BK134:BK135)</f>
        <v>0</v>
      </c>
      <c r="BL133" s="9"/>
      <c r="BM133" s="9"/>
      <c r="BN133" s="11"/>
    </row>
    <row r="134" spans="1:66" ht="24.2" customHeight="1">
      <c r="A134" s="12"/>
      <c r="B134" s="50"/>
      <c r="C134" s="176" t="s">
        <v>5</v>
      </c>
      <c r="D134" s="176" t="s">
        <v>127</v>
      </c>
      <c r="E134" s="177" t="s">
        <v>128</v>
      </c>
      <c r="F134" s="177" t="s">
        <v>129</v>
      </c>
      <c r="G134" s="178" t="s">
        <v>130</v>
      </c>
      <c r="H134" s="179">
        <v>5</v>
      </c>
      <c r="I134" s="180">
        <v>0</v>
      </c>
      <c r="J134" s="181">
        <f>ROUND(I134*H134,1)</f>
        <v>0</v>
      </c>
      <c r="K134" s="182"/>
      <c r="L134" s="50"/>
      <c r="M134" s="183"/>
      <c r="N134" s="184" t="s">
        <v>37</v>
      </c>
      <c r="O134" s="185">
        <v>1.2</v>
      </c>
      <c r="P134" s="185">
        <f>O134*H134</f>
        <v>6</v>
      </c>
      <c r="Q134" s="185">
        <v>0</v>
      </c>
      <c r="R134" s="185">
        <f>Q134*H134</f>
        <v>0</v>
      </c>
      <c r="S134" s="185">
        <v>0</v>
      </c>
      <c r="T134" s="186">
        <f>S134*H134</f>
        <v>0</v>
      </c>
      <c r="U134" s="53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187" t="s">
        <v>131</v>
      </c>
      <c r="AS134" s="9"/>
      <c r="AT134" s="187" t="s">
        <v>127</v>
      </c>
      <c r="AU134" s="187" t="s">
        <v>81</v>
      </c>
      <c r="AV134" s="9"/>
      <c r="AW134" s="9"/>
      <c r="AX134" s="9"/>
      <c r="AY134" s="144" t="s">
        <v>124</v>
      </c>
      <c r="AZ134" s="9"/>
      <c r="BA134" s="9"/>
      <c r="BB134" s="9"/>
      <c r="BC134" s="9"/>
      <c r="BD134" s="9"/>
      <c r="BE134" s="188">
        <f>IF(N134="základní",J134,0)</f>
        <v>0</v>
      </c>
      <c r="BF134" s="188">
        <f>IF(N134="snížená",J134,0)</f>
        <v>0</v>
      </c>
      <c r="BG134" s="188">
        <f>IF(N134="zákl. přenesená",J134,0)</f>
        <v>0</v>
      </c>
      <c r="BH134" s="188">
        <f>IF(N134="sníž. přenesená",J134,0)</f>
        <v>0</v>
      </c>
      <c r="BI134" s="188">
        <f>IF(N134="nulová",J134,0)</f>
        <v>0</v>
      </c>
      <c r="BJ134" s="144" t="s">
        <v>5</v>
      </c>
      <c r="BK134" s="188">
        <f>ROUND(I134*H134,1)</f>
        <v>0</v>
      </c>
      <c r="BL134" s="144" t="s">
        <v>131</v>
      </c>
      <c r="BM134" s="187" t="s">
        <v>282</v>
      </c>
      <c r="BN134" s="11"/>
    </row>
    <row r="135" spans="1:66" ht="10.15" customHeight="1">
      <c r="A135" s="12"/>
      <c r="B135" s="17"/>
      <c r="C135" s="51"/>
      <c r="D135" s="189" t="s">
        <v>133</v>
      </c>
      <c r="E135" s="190"/>
      <c r="F135" s="191" t="s">
        <v>134</v>
      </c>
      <c r="G135" s="51"/>
      <c r="H135" s="192">
        <v>5</v>
      </c>
      <c r="I135" s="51"/>
      <c r="J135" s="193"/>
      <c r="K135" s="194"/>
      <c r="L135" s="50"/>
      <c r="M135" s="53"/>
      <c r="N135" s="9"/>
      <c r="O135" s="9"/>
      <c r="P135" s="9"/>
      <c r="Q135" s="9"/>
      <c r="R135" s="9"/>
      <c r="S135" s="9"/>
      <c r="T135" s="54"/>
      <c r="U135" s="53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195" t="s">
        <v>133</v>
      </c>
      <c r="AU135" s="195" t="s">
        <v>81</v>
      </c>
      <c r="AV135" s="196" t="s">
        <v>81</v>
      </c>
      <c r="AW135" s="196" t="s">
        <v>28</v>
      </c>
      <c r="AX135" s="196" t="s">
        <v>5</v>
      </c>
      <c r="AY135" s="195" t="s">
        <v>124</v>
      </c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11"/>
    </row>
    <row r="136" spans="1:66" ht="22.9" customHeight="1">
      <c r="A136" s="12"/>
      <c r="B136" s="17"/>
      <c r="C136" s="47"/>
      <c r="D136" s="172" t="s">
        <v>72</v>
      </c>
      <c r="E136" s="173" t="s">
        <v>135</v>
      </c>
      <c r="F136" s="173" t="s">
        <v>136</v>
      </c>
      <c r="G136" s="47"/>
      <c r="H136" s="47"/>
      <c r="I136" s="47"/>
      <c r="J136" s="174">
        <f>BK136</f>
        <v>0</v>
      </c>
      <c r="K136" s="175"/>
      <c r="L136" s="50"/>
      <c r="M136" s="53"/>
      <c r="N136" s="9"/>
      <c r="O136" s="9"/>
      <c r="P136" s="168">
        <f>SUM(P137:P142)</f>
        <v>73.850699999999989</v>
      </c>
      <c r="Q136" s="9"/>
      <c r="R136" s="168">
        <f>SUM(R137:R142)</f>
        <v>0</v>
      </c>
      <c r="S136" s="9"/>
      <c r="T136" s="169">
        <f>SUM(T137:T142)</f>
        <v>0</v>
      </c>
      <c r="U136" s="53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165" t="s">
        <v>5</v>
      </c>
      <c r="AS136" s="9"/>
      <c r="AT136" s="170" t="s">
        <v>72</v>
      </c>
      <c r="AU136" s="170" t="s">
        <v>5</v>
      </c>
      <c r="AV136" s="9"/>
      <c r="AW136" s="9"/>
      <c r="AX136" s="9"/>
      <c r="AY136" s="165" t="s">
        <v>124</v>
      </c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171">
        <f>SUM(BK137:BK142)</f>
        <v>0</v>
      </c>
      <c r="BL136" s="9"/>
      <c r="BM136" s="9"/>
      <c r="BN136" s="11"/>
    </row>
    <row r="137" spans="1:66" ht="24.2" customHeight="1">
      <c r="A137" s="12"/>
      <c r="B137" s="50"/>
      <c r="C137" s="176" t="s">
        <v>81</v>
      </c>
      <c r="D137" s="176" t="s">
        <v>127</v>
      </c>
      <c r="E137" s="177" t="s">
        <v>137</v>
      </c>
      <c r="F137" s="177" t="s">
        <v>138</v>
      </c>
      <c r="G137" s="178" t="s">
        <v>139</v>
      </c>
      <c r="H137" s="179">
        <v>21.251999999999999</v>
      </c>
      <c r="I137" s="180">
        <v>0</v>
      </c>
      <c r="J137" s="181">
        <f t="shared" ref="J137:J142" si="1">ROUND(I137*H137,1)</f>
        <v>0</v>
      </c>
      <c r="K137" s="182"/>
      <c r="L137" s="50"/>
      <c r="M137" s="183"/>
      <c r="N137" s="184" t="s">
        <v>37</v>
      </c>
      <c r="O137" s="185">
        <v>3.4000000000000002E-2</v>
      </c>
      <c r="P137" s="185">
        <f t="shared" ref="P137:P142" si="2">O137*H137</f>
        <v>0.72256799999999999</v>
      </c>
      <c r="Q137" s="185">
        <v>0</v>
      </c>
      <c r="R137" s="185">
        <f t="shared" ref="R137:R142" si="3">Q137*H137</f>
        <v>0</v>
      </c>
      <c r="S137" s="185">
        <v>0</v>
      </c>
      <c r="T137" s="186">
        <f t="shared" ref="T137:T142" si="4">S137*H137</f>
        <v>0</v>
      </c>
      <c r="U137" s="53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187" t="s">
        <v>131</v>
      </c>
      <c r="AS137" s="9"/>
      <c r="AT137" s="187" t="s">
        <v>127</v>
      </c>
      <c r="AU137" s="187" t="s">
        <v>81</v>
      </c>
      <c r="AV137" s="9"/>
      <c r="AW137" s="9"/>
      <c r="AX137" s="9"/>
      <c r="AY137" s="144" t="s">
        <v>124</v>
      </c>
      <c r="AZ137" s="9"/>
      <c r="BA137" s="9"/>
      <c r="BB137" s="9"/>
      <c r="BC137" s="9"/>
      <c r="BD137" s="9"/>
      <c r="BE137" s="188">
        <f t="shared" ref="BE137:BE142" si="5">IF(N137="základní",J137,0)</f>
        <v>0</v>
      </c>
      <c r="BF137" s="188">
        <f t="shared" ref="BF137:BF142" si="6">IF(N137="snížená",J137,0)</f>
        <v>0</v>
      </c>
      <c r="BG137" s="188">
        <f t="shared" ref="BG137:BG142" si="7">IF(N137="zákl. přenesená",J137,0)</f>
        <v>0</v>
      </c>
      <c r="BH137" s="188">
        <f t="shared" ref="BH137:BH142" si="8">IF(N137="sníž. přenesená",J137,0)</f>
        <v>0</v>
      </c>
      <c r="BI137" s="188">
        <f t="shared" ref="BI137:BI142" si="9">IF(N137="nulová",J137,0)</f>
        <v>0</v>
      </c>
      <c r="BJ137" s="144" t="s">
        <v>5</v>
      </c>
      <c r="BK137" s="188">
        <f t="shared" ref="BK137:BK142" si="10">ROUND(I137*H137,1)</f>
        <v>0</v>
      </c>
      <c r="BL137" s="144" t="s">
        <v>131</v>
      </c>
      <c r="BM137" s="187" t="s">
        <v>283</v>
      </c>
      <c r="BN137" s="11"/>
    </row>
    <row r="138" spans="1:66" ht="33" customHeight="1">
      <c r="A138" s="12"/>
      <c r="B138" s="50"/>
      <c r="C138" s="176" t="s">
        <v>141</v>
      </c>
      <c r="D138" s="176" t="s">
        <v>127</v>
      </c>
      <c r="E138" s="177" t="s">
        <v>142</v>
      </c>
      <c r="F138" s="177" t="s">
        <v>143</v>
      </c>
      <c r="G138" s="178" t="s">
        <v>139</v>
      </c>
      <c r="H138" s="179">
        <v>21.251999999999999</v>
      </c>
      <c r="I138" s="180">
        <v>0</v>
      </c>
      <c r="J138" s="181">
        <f t="shared" si="1"/>
        <v>0</v>
      </c>
      <c r="K138" s="182"/>
      <c r="L138" s="50"/>
      <c r="M138" s="183"/>
      <c r="N138" s="184" t="s">
        <v>37</v>
      </c>
      <c r="O138" s="185">
        <v>3.31</v>
      </c>
      <c r="P138" s="185">
        <f t="shared" si="2"/>
        <v>70.344120000000004</v>
      </c>
      <c r="Q138" s="185">
        <v>0</v>
      </c>
      <c r="R138" s="185">
        <f t="shared" si="3"/>
        <v>0</v>
      </c>
      <c r="S138" s="185">
        <v>0</v>
      </c>
      <c r="T138" s="186">
        <f t="shared" si="4"/>
        <v>0</v>
      </c>
      <c r="U138" s="53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187" t="s">
        <v>131</v>
      </c>
      <c r="AS138" s="9"/>
      <c r="AT138" s="187" t="s">
        <v>127</v>
      </c>
      <c r="AU138" s="187" t="s">
        <v>81</v>
      </c>
      <c r="AV138" s="9"/>
      <c r="AW138" s="9"/>
      <c r="AX138" s="9"/>
      <c r="AY138" s="144" t="s">
        <v>124</v>
      </c>
      <c r="AZ138" s="9"/>
      <c r="BA138" s="9"/>
      <c r="BB138" s="9"/>
      <c r="BC138" s="9"/>
      <c r="BD138" s="9"/>
      <c r="BE138" s="188">
        <f t="shared" si="5"/>
        <v>0</v>
      </c>
      <c r="BF138" s="188">
        <f t="shared" si="6"/>
        <v>0</v>
      </c>
      <c r="BG138" s="188">
        <f t="shared" si="7"/>
        <v>0</v>
      </c>
      <c r="BH138" s="188">
        <f t="shared" si="8"/>
        <v>0</v>
      </c>
      <c r="BI138" s="188">
        <f t="shared" si="9"/>
        <v>0</v>
      </c>
      <c r="BJ138" s="144" t="s">
        <v>5</v>
      </c>
      <c r="BK138" s="188">
        <f t="shared" si="10"/>
        <v>0</v>
      </c>
      <c r="BL138" s="144" t="s">
        <v>131</v>
      </c>
      <c r="BM138" s="187" t="s">
        <v>284</v>
      </c>
      <c r="BN138" s="11"/>
    </row>
    <row r="139" spans="1:66" ht="24.2" customHeight="1">
      <c r="A139" s="12"/>
      <c r="B139" s="50"/>
      <c r="C139" s="176" t="s">
        <v>131</v>
      </c>
      <c r="D139" s="176" t="s">
        <v>127</v>
      </c>
      <c r="E139" s="177" t="s">
        <v>145</v>
      </c>
      <c r="F139" s="177" t="s">
        <v>146</v>
      </c>
      <c r="G139" s="178" t="s">
        <v>139</v>
      </c>
      <c r="H139" s="179">
        <v>21.251999999999999</v>
      </c>
      <c r="I139" s="180">
        <v>0</v>
      </c>
      <c r="J139" s="181">
        <f t="shared" si="1"/>
        <v>0</v>
      </c>
      <c r="K139" s="182"/>
      <c r="L139" s="50"/>
      <c r="M139" s="183"/>
      <c r="N139" s="184" t="s">
        <v>37</v>
      </c>
      <c r="O139" s="185">
        <v>0.125</v>
      </c>
      <c r="P139" s="185">
        <f t="shared" si="2"/>
        <v>2.6564999999999999</v>
      </c>
      <c r="Q139" s="185">
        <v>0</v>
      </c>
      <c r="R139" s="185">
        <f t="shared" si="3"/>
        <v>0</v>
      </c>
      <c r="S139" s="185">
        <v>0</v>
      </c>
      <c r="T139" s="186">
        <f t="shared" si="4"/>
        <v>0</v>
      </c>
      <c r="U139" s="53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187" t="s">
        <v>131</v>
      </c>
      <c r="AS139" s="9"/>
      <c r="AT139" s="187" t="s">
        <v>127</v>
      </c>
      <c r="AU139" s="187" t="s">
        <v>81</v>
      </c>
      <c r="AV139" s="9"/>
      <c r="AW139" s="9"/>
      <c r="AX139" s="9"/>
      <c r="AY139" s="144" t="s">
        <v>124</v>
      </c>
      <c r="AZ139" s="9"/>
      <c r="BA139" s="9"/>
      <c r="BB139" s="9"/>
      <c r="BC139" s="9"/>
      <c r="BD139" s="9"/>
      <c r="BE139" s="188">
        <f t="shared" si="5"/>
        <v>0</v>
      </c>
      <c r="BF139" s="188">
        <f t="shared" si="6"/>
        <v>0</v>
      </c>
      <c r="BG139" s="188">
        <f t="shared" si="7"/>
        <v>0</v>
      </c>
      <c r="BH139" s="188">
        <f t="shared" si="8"/>
        <v>0</v>
      </c>
      <c r="BI139" s="188">
        <f t="shared" si="9"/>
        <v>0</v>
      </c>
      <c r="BJ139" s="144" t="s">
        <v>5</v>
      </c>
      <c r="BK139" s="188">
        <f t="shared" si="10"/>
        <v>0</v>
      </c>
      <c r="BL139" s="144" t="s">
        <v>131</v>
      </c>
      <c r="BM139" s="187" t="s">
        <v>285</v>
      </c>
      <c r="BN139" s="11"/>
    </row>
    <row r="140" spans="1:66" ht="24.2" customHeight="1">
      <c r="A140" s="12"/>
      <c r="B140" s="50"/>
      <c r="C140" s="176" t="s">
        <v>148</v>
      </c>
      <c r="D140" s="176" t="s">
        <v>127</v>
      </c>
      <c r="E140" s="177" t="s">
        <v>149</v>
      </c>
      <c r="F140" s="177" t="s">
        <v>150</v>
      </c>
      <c r="G140" s="178" t="s">
        <v>139</v>
      </c>
      <c r="H140" s="179">
        <v>21.251999999999999</v>
      </c>
      <c r="I140" s="180">
        <v>0</v>
      </c>
      <c r="J140" s="181">
        <f t="shared" si="1"/>
        <v>0</v>
      </c>
      <c r="K140" s="182"/>
      <c r="L140" s="50"/>
      <c r="M140" s="183"/>
      <c r="N140" s="184" t="s">
        <v>37</v>
      </c>
      <c r="O140" s="185">
        <v>6.0000000000000001E-3</v>
      </c>
      <c r="P140" s="185">
        <f t="shared" si="2"/>
        <v>0.12751199999999999</v>
      </c>
      <c r="Q140" s="185">
        <v>0</v>
      </c>
      <c r="R140" s="185">
        <f t="shared" si="3"/>
        <v>0</v>
      </c>
      <c r="S140" s="185">
        <v>0</v>
      </c>
      <c r="T140" s="186">
        <f t="shared" si="4"/>
        <v>0</v>
      </c>
      <c r="U140" s="53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187" t="s">
        <v>131</v>
      </c>
      <c r="AS140" s="9"/>
      <c r="AT140" s="187" t="s">
        <v>127</v>
      </c>
      <c r="AU140" s="187" t="s">
        <v>81</v>
      </c>
      <c r="AV140" s="9"/>
      <c r="AW140" s="9"/>
      <c r="AX140" s="9"/>
      <c r="AY140" s="144" t="s">
        <v>124</v>
      </c>
      <c r="AZ140" s="9"/>
      <c r="BA140" s="9"/>
      <c r="BB140" s="9"/>
      <c r="BC140" s="9"/>
      <c r="BD140" s="9"/>
      <c r="BE140" s="188">
        <f t="shared" si="5"/>
        <v>0</v>
      </c>
      <c r="BF140" s="188">
        <f t="shared" si="6"/>
        <v>0</v>
      </c>
      <c r="BG140" s="188">
        <f t="shared" si="7"/>
        <v>0</v>
      </c>
      <c r="BH140" s="188">
        <f t="shared" si="8"/>
        <v>0</v>
      </c>
      <c r="BI140" s="188">
        <f t="shared" si="9"/>
        <v>0</v>
      </c>
      <c r="BJ140" s="144" t="s">
        <v>5</v>
      </c>
      <c r="BK140" s="188">
        <f t="shared" si="10"/>
        <v>0</v>
      </c>
      <c r="BL140" s="144" t="s">
        <v>131</v>
      </c>
      <c r="BM140" s="187" t="s">
        <v>286</v>
      </c>
      <c r="BN140" s="11"/>
    </row>
    <row r="141" spans="1:66" ht="33" customHeight="1">
      <c r="A141" s="12"/>
      <c r="B141" s="50"/>
      <c r="C141" s="176" t="s">
        <v>152</v>
      </c>
      <c r="D141" s="176" t="s">
        <v>127</v>
      </c>
      <c r="E141" s="177" t="s">
        <v>287</v>
      </c>
      <c r="F141" s="177" t="s">
        <v>288</v>
      </c>
      <c r="G141" s="178" t="s">
        <v>139</v>
      </c>
      <c r="H141" s="179">
        <v>18.052</v>
      </c>
      <c r="I141" s="180">
        <v>0</v>
      </c>
      <c r="J141" s="181">
        <f t="shared" si="1"/>
        <v>0</v>
      </c>
      <c r="K141" s="182"/>
      <c r="L141" s="50"/>
      <c r="M141" s="183"/>
      <c r="N141" s="184" t="s">
        <v>37</v>
      </c>
      <c r="O141" s="185">
        <v>0</v>
      </c>
      <c r="P141" s="185">
        <f t="shared" si="2"/>
        <v>0</v>
      </c>
      <c r="Q141" s="185">
        <v>0</v>
      </c>
      <c r="R141" s="185">
        <f t="shared" si="3"/>
        <v>0</v>
      </c>
      <c r="S141" s="185">
        <v>0</v>
      </c>
      <c r="T141" s="186">
        <f t="shared" si="4"/>
        <v>0</v>
      </c>
      <c r="U141" s="53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187" t="s">
        <v>131</v>
      </c>
      <c r="AS141" s="9"/>
      <c r="AT141" s="187" t="s">
        <v>127</v>
      </c>
      <c r="AU141" s="187" t="s">
        <v>81</v>
      </c>
      <c r="AV141" s="9"/>
      <c r="AW141" s="9"/>
      <c r="AX141" s="9"/>
      <c r="AY141" s="144" t="s">
        <v>124</v>
      </c>
      <c r="AZ141" s="9"/>
      <c r="BA141" s="9"/>
      <c r="BB141" s="9"/>
      <c r="BC141" s="9"/>
      <c r="BD141" s="9"/>
      <c r="BE141" s="188">
        <f t="shared" si="5"/>
        <v>0</v>
      </c>
      <c r="BF141" s="188">
        <f t="shared" si="6"/>
        <v>0</v>
      </c>
      <c r="BG141" s="188">
        <f t="shared" si="7"/>
        <v>0</v>
      </c>
      <c r="BH141" s="188">
        <f t="shared" si="8"/>
        <v>0</v>
      </c>
      <c r="BI141" s="188">
        <f t="shared" si="9"/>
        <v>0</v>
      </c>
      <c r="BJ141" s="144" t="s">
        <v>5</v>
      </c>
      <c r="BK141" s="188">
        <f t="shared" si="10"/>
        <v>0</v>
      </c>
      <c r="BL141" s="144" t="s">
        <v>131</v>
      </c>
      <c r="BM141" s="187" t="s">
        <v>289</v>
      </c>
      <c r="BN141" s="11"/>
    </row>
    <row r="142" spans="1:66" ht="33" customHeight="1">
      <c r="A142" s="12"/>
      <c r="B142" s="50"/>
      <c r="C142" s="176" t="s">
        <v>157</v>
      </c>
      <c r="D142" s="176" t="s">
        <v>127</v>
      </c>
      <c r="E142" s="177" t="s">
        <v>158</v>
      </c>
      <c r="F142" s="177" t="s">
        <v>159</v>
      </c>
      <c r="G142" s="178" t="s">
        <v>139</v>
      </c>
      <c r="H142" s="179">
        <v>3.2</v>
      </c>
      <c r="I142" s="180">
        <v>0</v>
      </c>
      <c r="J142" s="181">
        <f t="shared" si="1"/>
        <v>0</v>
      </c>
      <c r="K142" s="182"/>
      <c r="L142" s="50"/>
      <c r="M142" s="183"/>
      <c r="N142" s="184" t="s">
        <v>37</v>
      </c>
      <c r="O142" s="185">
        <v>0</v>
      </c>
      <c r="P142" s="185">
        <f t="shared" si="2"/>
        <v>0</v>
      </c>
      <c r="Q142" s="185">
        <v>0</v>
      </c>
      <c r="R142" s="185">
        <f t="shared" si="3"/>
        <v>0</v>
      </c>
      <c r="S142" s="185">
        <v>0</v>
      </c>
      <c r="T142" s="186">
        <f t="shared" si="4"/>
        <v>0</v>
      </c>
      <c r="U142" s="53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187" t="s">
        <v>131</v>
      </c>
      <c r="AS142" s="9"/>
      <c r="AT142" s="187" t="s">
        <v>127</v>
      </c>
      <c r="AU142" s="187" t="s">
        <v>81</v>
      </c>
      <c r="AV142" s="9"/>
      <c r="AW142" s="9"/>
      <c r="AX142" s="9"/>
      <c r="AY142" s="144" t="s">
        <v>124</v>
      </c>
      <c r="AZ142" s="9"/>
      <c r="BA142" s="9"/>
      <c r="BB142" s="9"/>
      <c r="BC142" s="9"/>
      <c r="BD142" s="9"/>
      <c r="BE142" s="188">
        <f t="shared" si="5"/>
        <v>0</v>
      </c>
      <c r="BF142" s="188">
        <f t="shared" si="6"/>
        <v>0</v>
      </c>
      <c r="BG142" s="188">
        <f t="shared" si="7"/>
        <v>0</v>
      </c>
      <c r="BH142" s="188">
        <f t="shared" si="8"/>
        <v>0</v>
      </c>
      <c r="BI142" s="188">
        <f t="shared" si="9"/>
        <v>0</v>
      </c>
      <c r="BJ142" s="144" t="s">
        <v>5</v>
      </c>
      <c r="BK142" s="188">
        <f t="shared" si="10"/>
        <v>0</v>
      </c>
      <c r="BL142" s="144" t="s">
        <v>131</v>
      </c>
      <c r="BM142" s="187" t="s">
        <v>290</v>
      </c>
      <c r="BN142" s="11"/>
    </row>
    <row r="143" spans="1:66" ht="25.9" customHeight="1">
      <c r="A143" s="12"/>
      <c r="B143" s="17"/>
      <c r="C143" s="51"/>
      <c r="D143" s="203" t="s">
        <v>72</v>
      </c>
      <c r="E143" s="204" t="s">
        <v>161</v>
      </c>
      <c r="F143" s="204" t="s">
        <v>162</v>
      </c>
      <c r="G143" s="51"/>
      <c r="H143" s="51"/>
      <c r="I143" s="51"/>
      <c r="J143" s="205">
        <f>BK143</f>
        <v>0</v>
      </c>
      <c r="K143" s="194"/>
      <c r="L143" s="50"/>
      <c r="M143" s="53"/>
      <c r="N143" s="9"/>
      <c r="O143" s="9"/>
      <c r="P143" s="168">
        <f>P144+P149+P163+P166+P170</f>
        <v>727.80600000000004</v>
      </c>
      <c r="Q143" s="9"/>
      <c r="R143" s="168">
        <f>R144+R149+R163+R166+R170</f>
        <v>11.363600583000004</v>
      </c>
      <c r="S143" s="9"/>
      <c r="T143" s="169">
        <f>T144+T149+T163+T166+T170</f>
        <v>21.25234</v>
      </c>
      <c r="U143" s="53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165" t="s">
        <v>81</v>
      </c>
      <c r="AS143" s="9"/>
      <c r="AT143" s="170" t="s">
        <v>72</v>
      </c>
      <c r="AU143" s="170" t="s">
        <v>73</v>
      </c>
      <c r="AV143" s="9"/>
      <c r="AW143" s="9"/>
      <c r="AX143" s="9"/>
      <c r="AY143" s="165" t="s">
        <v>124</v>
      </c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171">
        <f>BK144+BK149+BK163+BK166+BK170</f>
        <v>0</v>
      </c>
      <c r="BL143" s="9"/>
      <c r="BM143" s="9"/>
      <c r="BN143" s="11"/>
    </row>
    <row r="144" spans="1:66" ht="22.9" customHeight="1">
      <c r="A144" s="12"/>
      <c r="B144" s="17"/>
      <c r="C144" s="47"/>
      <c r="D144" s="172" t="s">
        <v>72</v>
      </c>
      <c r="E144" s="173" t="s">
        <v>163</v>
      </c>
      <c r="F144" s="173" t="s">
        <v>164</v>
      </c>
      <c r="G144" s="47"/>
      <c r="H144" s="47"/>
      <c r="I144" s="47"/>
      <c r="J144" s="174">
        <f>BK144</f>
        <v>0</v>
      </c>
      <c r="K144" s="175"/>
      <c r="L144" s="50"/>
      <c r="M144" s="53"/>
      <c r="N144" s="9"/>
      <c r="O144" s="9"/>
      <c r="P144" s="168">
        <f>SUM(P145:P148)</f>
        <v>28.799999999999997</v>
      </c>
      <c r="Q144" s="9"/>
      <c r="R144" s="168">
        <f>SUM(R145:R148)</f>
        <v>0.1346</v>
      </c>
      <c r="S144" s="9"/>
      <c r="T144" s="169">
        <f>SUM(T145:T148)</f>
        <v>0</v>
      </c>
      <c r="U144" s="53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165" t="s">
        <v>81</v>
      </c>
      <c r="AS144" s="9"/>
      <c r="AT144" s="170" t="s">
        <v>72</v>
      </c>
      <c r="AU144" s="170" t="s">
        <v>5</v>
      </c>
      <c r="AV144" s="9"/>
      <c r="AW144" s="9"/>
      <c r="AX144" s="9"/>
      <c r="AY144" s="165" t="s">
        <v>124</v>
      </c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171">
        <f>SUM(BK145:BK148)</f>
        <v>0</v>
      </c>
      <c r="BL144" s="9"/>
      <c r="BM144" s="9"/>
      <c r="BN144" s="11"/>
    </row>
    <row r="145" spans="1:66" ht="24.2" customHeight="1">
      <c r="A145" s="12"/>
      <c r="B145" s="50"/>
      <c r="C145" s="176" t="s">
        <v>165</v>
      </c>
      <c r="D145" s="176" t="s">
        <v>127</v>
      </c>
      <c r="E145" s="177" t="s">
        <v>166</v>
      </c>
      <c r="F145" s="177" t="s">
        <v>167</v>
      </c>
      <c r="G145" s="178" t="s">
        <v>168</v>
      </c>
      <c r="H145" s="179">
        <v>400</v>
      </c>
      <c r="I145" s="180">
        <v>0</v>
      </c>
      <c r="J145" s="181">
        <f>ROUND(I145*H145,1)</f>
        <v>0</v>
      </c>
      <c r="K145" s="182"/>
      <c r="L145" s="50"/>
      <c r="M145" s="183"/>
      <c r="N145" s="184" t="s">
        <v>37</v>
      </c>
      <c r="O145" s="185">
        <v>7.1999999999999995E-2</v>
      </c>
      <c r="P145" s="185">
        <f>O145*H145</f>
        <v>28.799999999999997</v>
      </c>
      <c r="Q145" s="185">
        <v>1.805E-4</v>
      </c>
      <c r="R145" s="185">
        <f>Q145*H145</f>
        <v>7.22E-2</v>
      </c>
      <c r="S145" s="185">
        <v>0</v>
      </c>
      <c r="T145" s="186">
        <f>S145*H145</f>
        <v>0</v>
      </c>
      <c r="U145" s="53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187" t="s">
        <v>169</v>
      </c>
      <c r="AS145" s="9"/>
      <c r="AT145" s="187" t="s">
        <v>127</v>
      </c>
      <c r="AU145" s="187" t="s">
        <v>81</v>
      </c>
      <c r="AV145" s="9"/>
      <c r="AW145" s="9"/>
      <c r="AX145" s="9"/>
      <c r="AY145" s="144" t="s">
        <v>124</v>
      </c>
      <c r="AZ145" s="9"/>
      <c r="BA145" s="9"/>
      <c r="BB145" s="9"/>
      <c r="BC145" s="9"/>
      <c r="BD145" s="9"/>
      <c r="BE145" s="188">
        <f>IF(N145="základní",J145,0)</f>
        <v>0</v>
      </c>
      <c r="BF145" s="188">
        <f>IF(N145="snížená",J145,0)</f>
        <v>0</v>
      </c>
      <c r="BG145" s="188">
        <f>IF(N145="zákl. přenesená",J145,0)</f>
        <v>0</v>
      </c>
      <c r="BH145" s="188">
        <f>IF(N145="sníž. přenesená",J145,0)</f>
        <v>0</v>
      </c>
      <c r="BI145" s="188">
        <f>IF(N145="nulová",J145,0)</f>
        <v>0</v>
      </c>
      <c r="BJ145" s="144" t="s">
        <v>5</v>
      </c>
      <c r="BK145" s="188">
        <f>ROUND(I145*H145,1)</f>
        <v>0</v>
      </c>
      <c r="BL145" s="144" t="s">
        <v>169</v>
      </c>
      <c r="BM145" s="187" t="s">
        <v>291</v>
      </c>
      <c r="BN145" s="11"/>
    </row>
    <row r="146" spans="1:66" ht="24.2" customHeight="1">
      <c r="A146" s="12"/>
      <c r="B146" s="50"/>
      <c r="C146" s="206" t="s">
        <v>125</v>
      </c>
      <c r="D146" s="206" t="s">
        <v>172</v>
      </c>
      <c r="E146" s="207" t="s">
        <v>173</v>
      </c>
      <c r="F146" s="207" t="s">
        <v>174</v>
      </c>
      <c r="G146" s="208" t="s">
        <v>168</v>
      </c>
      <c r="H146" s="209">
        <v>480</v>
      </c>
      <c r="I146" s="210">
        <v>0</v>
      </c>
      <c r="J146" s="211">
        <f>ROUND(I146*H146,1)</f>
        <v>0</v>
      </c>
      <c r="K146" s="212"/>
      <c r="L146" s="213"/>
      <c r="M146" s="214"/>
      <c r="N146" s="215" t="s">
        <v>37</v>
      </c>
      <c r="O146" s="185">
        <v>0</v>
      </c>
      <c r="P146" s="185">
        <f>O146*H146</f>
        <v>0</v>
      </c>
      <c r="Q146" s="185">
        <v>1.2999999999999999E-4</v>
      </c>
      <c r="R146" s="185">
        <f>Q146*H146</f>
        <v>6.2399999999999997E-2</v>
      </c>
      <c r="S146" s="185">
        <v>0</v>
      </c>
      <c r="T146" s="186">
        <f>S146*H146</f>
        <v>0</v>
      </c>
      <c r="U146" s="53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187" t="s">
        <v>175</v>
      </c>
      <c r="AS146" s="9"/>
      <c r="AT146" s="187" t="s">
        <v>172</v>
      </c>
      <c r="AU146" s="187" t="s">
        <v>81</v>
      </c>
      <c r="AV146" s="9"/>
      <c r="AW146" s="9"/>
      <c r="AX146" s="9"/>
      <c r="AY146" s="144" t="s">
        <v>124</v>
      </c>
      <c r="AZ146" s="9"/>
      <c r="BA146" s="9"/>
      <c r="BB146" s="9"/>
      <c r="BC146" s="9"/>
      <c r="BD146" s="9"/>
      <c r="BE146" s="188">
        <f>IF(N146="základní",J146,0)</f>
        <v>0</v>
      </c>
      <c r="BF146" s="188">
        <f>IF(N146="snížená",J146,0)</f>
        <v>0</v>
      </c>
      <c r="BG146" s="188">
        <f>IF(N146="zákl. přenesená",J146,0)</f>
        <v>0</v>
      </c>
      <c r="BH146" s="188">
        <f>IF(N146="sníž. přenesená",J146,0)</f>
        <v>0</v>
      </c>
      <c r="BI146" s="188">
        <f>IF(N146="nulová",J146,0)</f>
        <v>0</v>
      </c>
      <c r="BJ146" s="144" t="s">
        <v>5</v>
      </c>
      <c r="BK146" s="188">
        <f>ROUND(I146*H146,1)</f>
        <v>0</v>
      </c>
      <c r="BL146" s="144" t="s">
        <v>169</v>
      </c>
      <c r="BM146" s="187" t="s">
        <v>292</v>
      </c>
      <c r="BN146" s="11"/>
    </row>
    <row r="147" spans="1:66" ht="10.15" customHeight="1">
      <c r="A147" s="12"/>
      <c r="B147" s="17"/>
      <c r="C147" s="197"/>
      <c r="D147" s="198" t="s">
        <v>133</v>
      </c>
      <c r="E147" s="199"/>
      <c r="F147" s="200" t="s">
        <v>293</v>
      </c>
      <c r="G147" s="197"/>
      <c r="H147" s="201">
        <v>480</v>
      </c>
      <c r="I147" s="197"/>
      <c r="J147" s="202"/>
      <c r="K147" s="182"/>
      <c r="L147" s="50"/>
      <c r="M147" s="53"/>
      <c r="N147" s="9"/>
      <c r="O147" s="9"/>
      <c r="P147" s="9"/>
      <c r="Q147" s="9"/>
      <c r="R147" s="9"/>
      <c r="S147" s="9"/>
      <c r="T147" s="54"/>
      <c r="U147" s="53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195" t="s">
        <v>133</v>
      </c>
      <c r="AU147" s="195" t="s">
        <v>81</v>
      </c>
      <c r="AV147" s="196" t="s">
        <v>81</v>
      </c>
      <c r="AW147" s="196" t="s">
        <v>28</v>
      </c>
      <c r="AX147" s="196" t="s">
        <v>5</v>
      </c>
      <c r="AY147" s="195" t="s">
        <v>124</v>
      </c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11"/>
    </row>
    <row r="148" spans="1:66" ht="33" customHeight="1">
      <c r="A148" s="12"/>
      <c r="B148" s="50"/>
      <c r="C148" s="176" t="s">
        <v>178</v>
      </c>
      <c r="D148" s="176" t="s">
        <v>127</v>
      </c>
      <c r="E148" s="177" t="s">
        <v>179</v>
      </c>
      <c r="F148" s="177" t="s">
        <v>180</v>
      </c>
      <c r="G148" s="178" t="s">
        <v>181</v>
      </c>
      <c r="H148" s="179">
        <v>816.8</v>
      </c>
      <c r="I148" s="180">
        <v>0</v>
      </c>
      <c r="J148" s="181">
        <f>ROUND(I148*H148,1)</f>
        <v>0</v>
      </c>
      <c r="K148" s="182"/>
      <c r="L148" s="50"/>
      <c r="M148" s="183"/>
      <c r="N148" s="184" t="s">
        <v>37</v>
      </c>
      <c r="O148" s="185">
        <v>0</v>
      </c>
      <c r="P148" s="185">
        <f>O148*H148</f>
        <v>0</v>
      </c>
      <c r="Q148" s="185">
        <v>0</v>
      </c>
      <c r="R148" s="185">
        <f>Q148*H148</f>
        <v>0</v>
      </c>
      <c r="S148" s="185">
        <v>0</v>
      </c>
      <c r="T148" s="186">
        <f>S148*H148</f>
        <v>0</v>
      </c>
      <c r="U148" s="53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187" t="s">
        <v>169</v>
      </c>
      <c r="AS148" s="9"/>
      <c r="AT148" s="187" t="s">
        <v>127</v>
      </c>
      <c r="AU148" s="187" t="s">
        <v>81</v>
      </c>
      <c r="AV148" s="9"/>
      <c r="AW148" s="9"/>
      <c r="AX148" s="9"/>
      <c r="AY148" s="144" t="s">
        <v>124</v>
      </c>
      <c r="AZ148" s="9"/>
      <c r="BA148" s="9"/>
      <c r="BB148" s="9"/>
      <c r="BC148" s="9"/>
      <c r="BD148" s="9"/>
      <c r="BE148" s="188">
        <f>IF(N148="základní",J148,0)</f>
        <v>0</v>
      </c>
      <c r="BF148" s="188">
        <f>IF(N148="snížená",J148,0)</f>
        <v>0</v>
      </c>
      <c r="BG148" s="188">
        <f>IF(N148="zákl. přenesená",J148,0)</f>
        <v>0</v>
      </c>
      <c r="BH148" s="188">
        <f>IF(N148="sníž. přenesená",J148,0)</f>
        <v>0</v>
      </c>
      <c r="BI148" s="188">
        <f>IF(N148="nulová",J148,0)</f>
        <v>0</v>
      </c>
      <c r="BJ148" s="144" t="s">
        <v>5</v>
      </c>
      <c r="BK148" s="188">
        <f>ROUND(I148*H148,1)</f>
        <v>0</v>
      </c>
      <c r="BL148" s="144" t="s">
        <v>169</v>
      </c>
      <c r="BM148" s="187" t="s">
        <v>294</v>
      </c>
      <c r="BN148" s="11"/>
    </row>
    <row r="149" spans="1:66" ht="22.9" customHeight="1">
      <c r="A149" s="12"/>
      <c r="B149" s="17"/>
      <c r="C149" s="197"/>
      <c r="D149" s="216" t="s">
        <v>72</v>
      </c>
      <c r="E149" s="217" t="s">
        <v>183</v>
      </c>
      <c r="F149" s="217" t="s">
        <v>184</v>
      </c>
      <c r="G149" s="197"/>
      <c r="H149" s="197"/>
      <c r="I149" s="197"/>
      <c r="J149" s="218">
        <f>BK149</f>
        <v>0</v>
      </c>
      <c r="K149" s="182"/>
      <c r="L149" s="50"/>
      <c r="M149" s="53"/>
      <c r="N149" s="9"/>
      <c r="O149" s="9"/>
      <c r="P149" s="168">
        <f>SUM(P150:P162)</f>
        <v>202.32199999999997</v>
      </c>
      <c r="Q149" s="9"/>
      <c r="R149" s="168">
        <f>SUM(R150:R162)</f>
        <v>9.8002005830000023</v>
      </c>
      <c r="S149" s="9"/>
      <c r="T149" s="169">
        <f>SUM(T150:T162)</f>
        <v>3.2</v>
      </c>
      <c r="U149" s="53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165" t="s">
        <v>81</v>
      </c>
      <c r="AS149" s="9"/>
      <c r="AT149" s="170" t="s">
        <v>72</v>
      </c>
      <c r="AU149" s="170" t="s">
        <v>5</v>
      </c>
      <c r="AV149" s="9"/>
      <c r="AW149" s="9"/>
      <c r="AX149" s="9"/>
      <c r="AY149" s="165" t="s">
        <v>124</v>
      </c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171">
        <f>SUM(BK150:BK162)</f>
        <v>0</v>
      </c>
      <c r="BL149" s="9"/>
      <c r="BM149" s="9"/>
      <c r="BN149" s="11"/>
    </row>
    <row r="150" spans="1:66" ht="33" customHeight="1">
      <c r="A150" s="12"/>
      <c r="B150" s="50"/>
      <c r="C150" s="176" t="s">
        <v>185</v>
      </c>
      <c r="D150" s="176" t="s">
        <v>127</v>
      </c>
      <c r="E150" s="177" t="s">
        <v>186</v>
      </c>
      <c r="F150" s="177" t="s">
        <v>187</v>
      </c>
      <c r="G150" s="178" t="s">
        <v>188</v>
      </c>
      <c r="H150" s="179">
        <v>23.7</v>
      </c>
      <c r="I150" s="180">
        <v>0</v>
      </c>
      <c r="J150" s="181">
        <f>ROUND(I150*H150,1)</f>
        <v>0</v>
      </c>
      <c r="K150" s="182"/>
      <c r="L150" s="50"/>
      <c r="M150" s="183"/>
      <c r="N150" s="184" t="s">
        <v>37</v>
      </c>
      <c r="O150" s="185">
        <v>1.56</v>
      </c>
      <c r="P150" s="185">
        <f>O150*H150</f>
        <v>36.972000000000001</v>
      </c>
      <c r="Q150" s="185">
        <v>1.89E-3</v>
      </c>
      <c r="R150" s="185">
        <f>Q150*H150</f>
        <v>4.4792999999999999E-2</v>
      </c>
      <c r="S150" s="185">
        <v>0</v>
      </c>
      <c r="T150" s="186">
        <f>S150*H150</f>
        <v>0</v>
      </c>
      <c r="U150" s="53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187" t="s">
        <v>169</v>
      </c>
      <c r="AS150" s="9"/>
      <c r="AT150" s="187" t="s">
        <v>127</v>
      </c>
      <c r="AU150" s="187" t="s">
        <v>81</v>
      </c>
      <c r="AV150" s="9"/>
      <c r="AW150" s="9"/>
      <c r="AX150" s="9"/>
      <c r="AY150" s="144" t="s">
        <v>124</v>
      </c>
      <c r="AZ150" s="9"/>
      <c r="BA150" s="9"/>
      <c r="BB150" s="9"/>
      <c r="BC150" s="9"/>
      <c r="BD150" s="9"/>
      <c r="BE150" s="188">
        <f>IF(N150="základní",J150,0)</f>
        <v>0</v>
      </c>
      <c r="BF150" s="188">
        <f>IF(N150="snížená",J150,0)</f>
        <v>0</v>
      </c>
      <c r="BG150" s="188">
        <f>IF(N150="zákl. přenesená",J150,0)</f>
        <v>0</v>
      </c>
      <c r="BH150" s="188">
        <f>IF(N150="sníž. přenesená",J150,0)</f>
        <v>0</v>
      </c>
      <c r="BI150" s="188">
        <f>IF(N150="nulová",J150,0)</f>
        <v>0</v>
      </c>
      <c r="BJ150" s="144" t="s">
        <v>5</v>
      </c>
      <c r="BK150" s="188">
        <f>ROUND(I150*H150,1)</f>
        <v>0</v>
      </c>
      <c r="BL150" s="144" t="s">
        <v>169</v>
      </c>
      <c r="BM150" s="187" t="s">
        <v>295</v>
      </c>
      <c r="BN150" s="11"/>
    </row>
    <row r="151" spans="1:66" ht="10.15" customHeight="1">
      <c r="A151" s="12"/>
      <c r="B151" s="17"/>
      <c r="C151" s="197"/>
      <c r="D151" s="198" t="s">
        <v>133</v>
      </c>
      <c r="E151" s="199"/>
      <c r="F151" s="200" t="s">
        <v>190</v>
      </c>
      <c r="G151" s="197"/>
      <c r="H151" s="201">
        <v>23.7</v>
      </c>
      <c r="I151" s="197"/>
      <c r="J151" s="202"/>
      <c r="K151" s="182"/>
      <c r="L151" s="50"/>
      <c r="M151" s="53"/>
      <c r="N151" s="9"/>
      <c r="O151" s="9"/>
      <c r="P151" s="9"/>
      <c r="Q151" s="9"/>
      <c r="R151" s="9"/>
      <c r="S151" s="9"/>
      <c r="T151" s="54"/>
      <c r="U151" s="53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195" t="s">
        <v>133</v>
      </c>
      <c r="AU151" s="195" t="s">
        <v>81</v>
      </c>
      <c r="AV151" s="196" t="s">
        <v>81</v>
      </c>
      <c r="AW151" s="196" t="s">
        <v>28</v>
      </c>
      <c r="AX151" s="196" t="s">
        <v>5</v>
      </c>
      <c r="AY151" s="195" t="s">
        <v>124</v>
      </c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11"/>
    </row>
    <row r="152" spans="1:66" ht="33" customHeight="1">
      <c r="A152" s="12"/>
      <c r="B152" s="50"/>
      <c r="C152" s="176" t="s">
        <v>8</v>
      </c>
      <c r="D152" s="176" t="s">
        <v>127</v>
      </c>
      <c r="E152" s="177" t="s">
        <v>191</v>
      </c>
      <c r="F152" s="177" t="s">
        <v>192</v>
      </c>
      <c r="G152" s="178" t="s">
        <v>168</v>
      </c>
      <c r="H152" s="179">
        <v>400</v>
      </c>
      <c r="I152" s="180">
        <v>0</v>
      </c>
      <c r="J152" s="181">
        <f>ROUND(I152*H152,1)</f>
        <v>0</v>
      </c>
      <c r="K152" s="182"/>
      <c r="L152" s="50"/>
      <c r="M152" s="183"/>
      <c r="N152" s="184" t="s">
        <v>37</v>
      </c>
      <c r="O152" s="185">
        <v>0.28999999999999998</v>
      </c>
      <c r="P152" s="185">
        <f>O152*H152</f>
        <v>115.99999999999999</v>
      </c>
      <c r="Q152" s="185">
        <v>0</v>
      </c>
      <c r="R152" s="185">
        <f>Q152*H152</f>
        <v>0</v>
      </c>
      <c r="S152" s="185">
        <v>0</v>
      </c>
      <c r="T152" s="186">
        <f>S152*H152</f>
        <v>0</v>
      </c>
      <c r="U152" s="53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187" t="s">
        <v>169</v>
      </c>
      <c r="AS152" s="9"/>
      <c r="AT152" s="187" t="s">
        <v>127</v>
      </c>
      <c r="AU152" s="187" t="s">
        <v>81</v>
      </c>
      <c r="AV152" s="9"/>
      <c r="AW152" s="9"/>
      <c r="AX152" s="9"/>
      <c r="AY152" s="144" t="s">
        <v>124</v>
      </c>
      <c r="AZ152" s="9"/>
      <c r="BA152" s="9"/>
      <c r="BB152" s="9"/>
      <c r="BC152" s="9"/>
      <c r="BD152" s="9"/>
      <c r="BE152" s="188">
        <f>IF(N152="základní",J152,0)</f>
        <v>0</v>
      </c>
      <c r="BF152" s="188">
        <f>IF(N152="snížená",J152,0)</f>
        <v>0</v>
      </c>
      <c r="BG152" s="188">
        <f>IF(N152="zákl. přenesená",J152,0)</f>
        <v>0</v>
      </c>
      <c r="BH152" s="188">
        <f>IF(N152="sníž. přenesená",J152,0)</f>
        <v>0</v>
      </c>
      <c r="BI152" s="188">
        <f>IF(N152="nulová",J152,0)</f>
        <v>0</v>
      </c>
      <c r="BJ152" s="144" t="s">
        <v>5</v>
      </c>
      <c r="BK152" s="188">
        <f>ROUND(I152*H152,1)</f>
        <v>0</v>
      </c>
      <c r="BL152" s="144" t="s">
        <v>169</v>
      </c>
      <c r="BM152" s="187" t="s">
        <v>296</v>
      </c>
      <c r="BN152" s="11"/>
    </row>
    <row r="153" spans="1:66" ht="21.75" customHeight="1">
      <c r="A153" s="12"/>
      <c r="B153" s="50"/>
      <c r="C153" s="206" t="s">
        <v>194</v>
      </c>
      <c r="D153" s="206" t="s">
        <v>172</v>
      </c>
      <c r="E153" s="207" t="s">
        <v>195</v>
      </c>
      <c r="F153" s="207" t="s">
        <v>196</v>
      </c>
      <c r="G153" s="208" t="s">
        <v>188</v>
      </c>
      <c r="H153" s="209">
        <v>16</v>
      </c>
      <c r="I153" s="210">
        <v>0</v>
      </c>
      <c r="J153" s="211">
        <f>ROUND(I153*H153,1)</f>
        <v>0</v>
      </c>
      <c r="K153" s="212"/>
      <c r="L153" s="213"/>
      <c r="M153" s="214"/>
      <c r="N153" s="215" t="s">
        <v>37</v>
      </c>
      <c r="O153" s="185">
        <v>0</v>
      </c>
      <c r="P153" s="185">
        <f>O153*H153</f>
        <v>0</v>
      </c>
      <c r="Q153" s="185">
        <v>0.55000000000000004</v>
      </c>
      <c r="R153" s="185">
        <f>Q153*H153</f>
        <v>8.8000000000000007</v>
      </c>
      <c r="S153" s="185">
        <v>0</v>
      </c>
      <c r="T153" s="186">
        <f>S153*H153</f>
        <v>0</v>
      </c>
      <c r="U153" s="53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187" t="s">
        <v>175</v>
      </c>
      <c r="AS153" s="9"/>
      <c r="AT153" s="187" t="s">
        <v>172</v>
      </c>
      <c r="AU153" s="187" t="s">
        <v>81</v>
      </c>
      <c r="AV153" s="9"/>
      <c r="AW153" s="9"/>
      <c r="AX153" s="9"/>
      <c r="AY153" s="144" t="s">
        <v>124</v>
      </c>
      <c r="AZ153" s="9"/>
      <c r="BA153" s="9"/>
      <c r="BB153" s="9"/>
      <c r="BC153" s="9"/>
      <c r="BD153" s="9"/>
      <c r="BE153" s="188">
        <f>IF(N153="základní",J153,0)</f>
        <v>0</v>
      </c>
      <c r="BF153" s="188">
        <f>IF(N153="snížená",J153,0)</f>
        <v>0</v>
      </c>
      <c r="BG153" s="188">
        <f>IF(N153="zákl. přenesená",J153,0)</f>
        <v>0</v>
      </c>
      <c r="BH153" s="188">
        <f>IF(N153="sníž. přenesená",J153,0)</f>
        <v>0</v>
      </c>
      <c r="BI153" s="188">
        <f>IF(N153="nulová",J153,0)</f>
        <v>0</v>
      </c>
      <c r="BJ153" s="144" t="s">
        <v>5</v>
      </c>
      <c r="BK153" s="188">
        <f>ROUND(I153*H153,1)</f>
        <v>0</v>
      </c>
      <c r="BL153" s="144" t="s">
        <v>169</v>
      </c>
      <c r="BM153" s="187" t="s">
        <v>297</v>
      </c>
      <c r="BN153" s="11"/>
    </row>
    <row r="154" spans="1:66" ht="10.15" customHeight="1">
      <c r="A154" s="12"/>
      <c r="B154" s="17"/>
      <c r="C154" s="197"/>
      <c r="D154" s="198" t="s">
        <v>133</v>
      </c>
      <c r="E154" s="199"/>
      <c r="F154" s="200" t="s">
        <v>298</v>
      </c>
      <c r="G154" s="197"/>
      <c r="H154" s="201">
        <v>16</v>
      </c>
      <c r="I154" s="197"/>
      <c r="J154" s="202"/>
      <c r="K154" s="182"/>
      <c r="L154" s="50"/>
      <c r="M154" s="53"/>
      <c r="N154" s="9"/>
      <c r="O154" s="9"/>
      <c r="P154" s="9"/>
      <c r="Q154" s="9"/>
      <c r="R154" s="9"/>
      <c r="S154" s="9"/>
      <c r="T154" s="54"/>
      <c r="U154" s="53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195" t="s">
        <v>133</v>
      </c>
      <c r="AU154" s="195" t="s">
        <v>81</v>
      </c>
      <c r="AV154" s="196" t="s">
        <v>81</v>
      </c>
      <c r="AW154" s="196" t="s">
        <v>28</v>
      </c>
      <c r="AX154" s="196" t="s">
        <v>5</v>
      </c>
      <c r="AY154" s="195" t="s">
        <v>124</v>
      </c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11"/>
    </row>
    <row r="155" spans="1:66" ht="16.5" customHeight="1">
      <c r="A155" s="12"/>
      <c r="B155" s="50"/>
      <c r="C155" s="176" t="s">
        <v>199</v>
      </c>
      <c r="D155" s="176" t="s">
        <v>127</v>
      </c>
      <c r="E155" s="177" t="s">
        <v>200</v>
      </c>
      <c r="F155" s="177" t="s">
        <v>201</v>
      </c>
      <c r="G155" s="178" t="s">
        <v>202</v>
      </c>
      <c r="H155" s="179">
        <v>445</v>
      </c>
      <c r="I155" s="180">
        <v>0</v>
      </c>
      <c r="J155" s="181">
        <f>ROUND(I155*H155,1)</f>
        <v>0</v>
      </c>
      <c r="K155" s="182"/>
      <c r="L155" s="50"/>
      <c r="M155" s="183"/>
      <c r="N155" s="184" t="s">
        <v>37</v>
      </c>
      <c r="O155" s="185">
        <v>0.03</v>
      </c>
      <c r="P155" s="185">
        <f>O155*H155</f>
        <v>13.35</v>
      </c>
      <c r="Q155" s="185">
        <v>2.0999999999999999E-5</v>
      </c>
      <c r="R155" s="185">
        <f>Q155*H155</f>
        <v>9.3449999999999991E-3</v>
      </c>
      <c r="S155" s="185">
        <v>0</v>
      </c>
      <c r="T155" s="186">
        <f>S155*H155</f>
        <v>0</v>
      </c>
      <c r="U155" s="53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187" t="s">
        <v>169</v>
      </c>
      <c r="AS155" s="9"/>
      <c r="AT155" s="187" t="s">
        <v>127</v>
      </c>
      <c r="AU155" s="187" t="s">
        <v>81</v>
      </c>
      <c r="AV155" s="9"/>
      <c r="AW155" s="9"/>
      <c r="AX155" s="9"/>
      <c r="AY155" s="144" t="s">
        <v>124</v>
      </c>
      <c r="AZ155" s="9"/>
      <c r="BA155" s="9"/>
      <c r="BB155" s="9"/>
      <c r="BC155" s="9"/>
      <c r="BD155" s="9"/>
      <c r="BE155" s="188">
        <f>IF(N155="základní",J155,0)</f>
        <v>0</v>
      </c>
      <c r="BF155" s="188">
        <f>IF(N155="snížená",J155,0)</f>
        <v>0</v>
      </c>
      <c r="BG155" s="188">
        <f>IF(N155="zákl. přenesená",J155,0)</f>
        <v>0</v>
      </c>
      <c r="BH155" s="188">
        <f>IF(N155="sníž. přenesená",J155,0)</f>
        <v>0</v>
      </c>
      <c r="BI155" s="188">
        <f>IF(N155="nulová",J155,0)</f>
        <v>0</v>
      </c>
      <c r="BJ155" s="144" t="s">
        <v>5</v>
      </c>
      <c r="BK155" s="188">
        <f>ROUND(I155*H155,1)</f>
        <v>0</v>
      </c>
      <c r="BL155" s="144" t="s">
        <v>169</v>
      </c>
      <c r="BM155" s="187" t="s">
        <v>299</v>
      </c>
      <c r="BN155" s="11"/>
    </row>
    <row r="156" spans="1:66" ht="10.15" customHeight="1">
      <c r="A156" s="12"/>
      <c r="B156" s="17"/>
      <c r="C156" s="197"/>
      <c r="D156" s="198" t="s">
        <v>133</v>
      </c>
      <c r="E156" s="199"/>
      <c r="F156" s="200" t="s">
        <v>300</v>
      </c>
      <c r="G156" s="197"/>
      <c r="H156" s="201">
        <v>445</v>
      </c>
      <c r="I156" s="197"/>
      <c r="J156" s="202"/>
      <c r="K156" s="182"/>
      <c r="L156" s="50"/>
      <c r="M156" s="53"/>
      <c r="N156" s="9"/>
      <c r="O156" s="9"/>
      <c r="P156" s="9"/>
      <c r="Q156" s="9"/>
      <c r="R156" s="9"/>
      <c r="S156" s="9"/>
      <c r="T156" s="54"/>
      <c r="U156" s="53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195" t="s">
        <v>133</v>
      </c>
      <c r="AU156" s="195" t="s">
        <v>81</v>
      </c>
      <c r="AV156" s="196" t="s">
        <v>81</v>
      </c>
      <c r="AW156" s="196" t="s">
        <v>28</v>
      </c>
      <c r="AX156" s="196" t="s">
        <v>5</v>
      </c>
      <c r="AY156" s="195" t="s">
        <v>124</v>
      </c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11"/>
    </row>
    <row r="157" spans="1:66" ht="16.5" customHeight="1">
      <c r="A157" s="12"/>
      <c r="B157" s="50"/>
      <c r="C157" s="206" t="s">
        <v>205</v>
      </c>
      <c r="D157" s="206" t="s">
        <v>172</v>
      </c>
      <c r="E157" s="207" t="s">
        <v>206</v>
      </c>
      <c r="F157" s="207" t="s">
        <v>207</v>
      </c>
      <c r="G157" s="208" t="s">
        <v>188</v>
      </c>
      <c r="H157" s="209">
        <v>1</v>
      </c>
      <c r="I157" s="210">
        <v>0</v>
      </c>
      <c r="J157" s="211">
        <f>ROUND(I157*H157,1)</f>
        <v>0</v>
      </c>
      <c r="K157" s="212"/>
      <c r="L157" s="213"/>
      <c r="M157" s="214"/>
      <c r="N157" s="215" t="s">
        <v>37</v>
      </c>
      <c r="O157" s="185">
        <v>0</v>
      </c>
      <c r="P157" s="185">
        <f>O157*H157</f>
        <v>0</v>
      </c>
      <c r="Q157" s="185">
        <v>0.55000000000000004</v>
      </c>
      <c r="R157" s="185">
        <f>Q157*H157</f>
        <v>0.55000000000000004</v>
      </c>
      <c r="S157" s="185">
        <v>0</v>
      </c>
      <c r="T157" s="186">
        <f>S157*H157</f>
        <v>0</v>
      </c>
      <c r="U157" s="53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187" t="s">
        <v>175</v>
      </c>
      <c r="AS157" s="9"/>
      <c r="AT157" s="187" t="s">
        <v>172</v>
      </c>
      <c r="AU157" s="187" t="s">
        <v>81</v>
      </c>
      <c r="AV157" s="9"/>
      <c r="AW157" s="9"/>
      <c r="AX157" s="9"/>
      <c r="AY157" s="144" t="s">
        <v>124</v>
      </c>
      <c r="AZ157" s="9"/>
      <c r="BA157" s="9"/>
      <c r="BB157" s="9"/>
      <c r="BC157" s="9"/>
      <c r="BD157" s="9"/>
      <c r="BE157" s="188">
        <f>IF(N157="základní",J157,0)</f>
        <v>0</v>
      </c>
      <c r="BF157" s="188">
        <f>IF(N157="snížená",J157,0)</f>
        <v>0</v>
      </c>
      <c r="BG157" s="188">
        <f>IF(N157="zákl. přenesená",J157,0)</f>
        <v>0</v>
      </c>
      <c r="BH157" s="188">
        <f>IF(N157="sníž. přenesená",J157,0)</f>
        <v>0</v>
      </c>
      <c r="BI157" s="188">
        <f>IF(N157="nulová",J157,0)</f>
        <v>0</v>
      </c>
      <c r="BJ157" s="144" t="s">
        <v>5</v>
      </c>
      <c r="BK157" s="188">
        <f>ROUND(I157*H157,1)</f>
        <v>0</v>
      </c>
      <c r="BL157" s="144" t="s">
        <v>169</v>
      </c>
      <c r="BM157" s="187" t="s">
        <v>301</v>
      </c>
      <c r="BN157" s="11"/>
    </row>
    <row r="158" spans="1:66" ht="10.15" customHeight="1">
      <c r="A158" s="12"/>
      <c r="B158" s="17"/>
      <c r="C158" s="197"/>
      <c r="D158" s="198" t="s">
        <v>133</v>
      </c>
      <c r="E158" s="199"/>
      <c r="F158" s="200" t="s">
        <v>302</v>
      </c>
      <c r="G158" s="197"/>
      <c r="H158" s="201">
        <v>1</v>
      </c>
      <c r="I158" s="197"/>
      <c r="J158" s="202"/>
      <c r="K158" s="182"/>
      <c r="L158" s="50"/>
      <c r="M158" s="53"/>
      <c r="N158" s="9"/>
      <c r="O158" s="9"/>
      <c r="P158" s="9"/>
      <c r="Q158" s="9"/>
      <c r="R158" s="9"/>
      <c r="S158" s="9"/>
      <c r="T158" s="54"/>
      <c r="U158" s="53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195" t="s">
        <v>133</v>
      </c>
      <c r="AU158" s="195" t="s">
        <v>81</v>
      </c>
      <c r="AV158" s="196" t="s">
        <v>81</v>
      </c>
      <c r="AW158" s="196" t="s">
        <v>28</v>
      </c>
      <c r="AX158" s="196" t="s">
        <v>5</v>
      </c>
      <c r="AY158" s="195" t="s">
        <v>124</v>
      </c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11"/>
    </row>
    <row r="159" spans="1:66" ht="24.2" customHeight="1">
      <c r="A159" s="12"/>
      <c r="B159" s="50"/>
      <c r="C159" s="176" t="s">
        <v>169</v>
      </c>
      <c r="D159" s="176" t="s">
        <v>127</v>
      </c>
      <c r="E159" s="177" t="s">
        <v>210</v>
      </c>
      <c r="F159" s="177" t="s">
        <v>211</v>
      </c>
      <c r="G159" s="178" t="s">
        <v>168</v>
      </c>
      <c r="H159" s="179">
        <v>400</v>
      </c>
      <c r="I159" s="180">
        <v>0</v>
      </c>
      <c r="J159" s="181">
        <f>ROUND(I159*H159,1)</f>
        <v>0</v>
      </c>
      <c r="K159" s="182"/>
      <c r="L159" s="50"/>
      <c r="M159" s="183"/>
      <c r="N159" s="184" t="s">
        <v>37</v>
      </c>
      <c r="O159" s="185">
        <v>0.05</v>
      </c>
      <c r="P159" s="185">
        <f>O159*H159</f>
        <v>20</v>
      </c>
      <c r="Q159" s="185">
        <v>0</v>
      </c>
      <c r="R159" s="185">
        <f>Q159*H159</f>
        <v>0</v>
      </c>
      <c r="S159" s="185">
        <v>5.0000000000000001E-3</v>
      </c>
      <c r="T159" s="186">
        <f>S159*H159</f>
        <v>2</v>
      </c>
      <c r="U159" s="53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187" t="s">
        <v>169</v>
      </c>
      <c r="AS159" s="9"/>
      <c r="AT159" s="187" t="s">
        <v>127</v>
      </c>
      <c r="AU159" s="187" t="s">
        <v>81</v>
      </c>
      <c r="AV159" s="9"/>
      <c r="AW159" s="9"/>
      <c r="AX159" s="9"/>
      <c r="AY159" s="144" t="s">
        <v>124</v>
      </c>
      <c r="AZ159" s="9"/>
      <c r="BA159" s="9"/>
      <c r="BB159" s="9"/>
      <c r="BC159" s="9"/>
      <c r="BD159" s="9"/>
      <c r="BE159" s="188">
        <f>IF(N159="základní",J159,0)</f>
        <v>0</v>
      </c>
      <c r="BF159" s="188">
        <f>IF(N159="snížená",J159,0)</f>
        <v>0</v>
      </c>
      <c r="BG159" s="188">
        <f>IF(N159="zákl. přenesená",J159,0)</f>
        <v>0</v>
      </c>
      <c r="BH159" s="188">
        <f>IF(N159="sníž. přenesená",J159,0)</f>
        <v>0</v>
      </c>
      <c r="BI159" s="188">
        <f>IF(N159="nulová",J159,0)</f>
        <v>0</v>
      </c>
      <c r="BJ159" s="144" t="s">
        <v>5</v>
      </c>
      <c r="BK159" s="188">
        <f>ROUND(I159*H159,1)</f>
        <v>0</v>
      </c>
      <c r="BL159" s="144" t="s">
        <v>169</v>
      </c>
      <c r="BM159" s="187" t="s">
        <v>303</v>
      </c>
      <c r="BN159" s="11"/>
    </row>
    <row r="160" spans="1:66" ht="24.2" customHeight="1">
      <c r="A160" s="12"/>
      <c r="B160" s="50"/>
      <c r="C160" s="176" t="s">
        <v>213</v>
      </c>
      <c r="D160" s="176" t="s">
        <v>127</v>
      </c>
      <c r="E160" s="177" t="s">
        <v>214</v>
      </c>
      <c r="F160" s="177" t="s">
        <v>215</v>
      </c>
      <c r="G160" s="178" t="s">
        <v>168</v>
      </c>
      <c r="H160" s="179">
        <v>400</v>
      </c>
      <c r="I160" s="180">
        <v>0</v>
      </c>
      <c r="J160" s="181">
        <f>ROUND(I160*H160,1)</f>
        <v>0</v>
      </c>
      <c r="K160" s="182"/>
      <c r="L160" s="50"/>
      <c r="M160" s="183"/>
      <c r="N160" s="184" t="s">
        <v>37</v>
      </c>
      <c r="O160" s="185">
        <v>0.04</v>
      </c>
      <c r="P160" s="185">
        <f>O160*H160</f>
        <v>16</v>
      </c>
      <c r="Q160" s="185">
        <v>0</v>
      </c>
      <c r="R160" s="185">
        <f>Q160*H160</f>
        <v>0</v>
      </c>
      <c r="S160" s="185">
        <v>3.0000000000000001E-3</v>
      </c>
      <c r="T160" s="186">
        <f>S160*H160</f>
        <v>1.2</v>
      </c>
      <c r="U160" s="53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187" t="s">
        <v>169</v>
      </c>
      <c r="AS160" s="9"/>
      <c r="AT160" s="187" t="s">
        <v>127</v>
      </c>
      <c r="AU160" s="187" t="s">
        <v>81</v>
      </c>
      <c r="AV160" s="9"/>
      <c r="AW160" s="9"/>
      <c r="AX160" s="9"/>
      <c r="AY160" s="144" t="s">
        <v>124</v>
      </c>
      <c r="AZ160" s="9"/>
      <c r="BA160" s="9"/>
      <c r="BB160" s="9"/>
      <c r="BC160" s="9"/>
      <c r="BD160" s="9"/>
      <c r="BE160" s="188">
        <f>IF(N160="základní",J160,0)</f>
        <v>0</v>
      </c>
      <c r="BF160" s="188">
        <f>IF(N160="snížená",J160,0)</f>
        <v>0</v>
      </c>
      <c r="BG160" s="188">
        <f>IF(N160="zákl. přenesená",J160,0)</f>
        <v>0</v>
      </c>
      <c r="BH160" s="188">
        <f>IF(N160="sníž. přenesená",J160,0)</f>
        <v>0</v>
      </c>
      <c r="BI160" s="188">
        <f>IF(N160="nulová",J160,0)</f>
        <v>0</v>
      </c>
      <c r="BJ160" s="144" t="s">
        <v>5</v>
      </c>
      <c r="BK160" s="188">
        <f>ROUND(I160*H160,1)</f>
        <v>0</v>
      </c>
      <c r="BL160" s="144" t="s">
        <v>169</v>
      </c>
      <c r="BM160" s="187" t="s">
        <v>304</v>
      </c>
      <c r="BN160" s="11"/>
    </row>
    <row r="161" spans="1:66" ht="24.2" customHeight="1">
      <c r="A161" s="12"/>
      <c r="B161" s="50"/>
      <c r="C161" s="176" t="s">
        <v>217</v>
      </c>
      <c r="D161" s="176" t="s">
        <v>127</v>
      </c>
      <c r="E161" s="177" t="s">
        <v>218</v>
      </c>
      <c r="F161" s="177" t="s">
        <v>219</v>
      </c>
      <c r="G161" s="178" t="s">
        <v>188</v>
      </c>
      <c r="H161" s="179">
        <v>17</v>
      </c>
      <c r="I161" s="180">
        <v>0</v>
      </c>
      <c r="J161" s="181">
        <f>ROUND(I161*H161,1)</f>
        <v>0</v>
      </c>
      <c r="K161" s="182"/>
      <c r="L161" s="50"/>
      <c r="M161" s="183"/>
      <c r="N161" s="184" t="s">
        <v>37</v>
      </c>
      <c r="O161" s="185">
        <v>0</v>
      </c>
      <c r="P161" s="185">
        <f>O161*H161</f>
        <v>0</v>
      </c>
      <c r="Q161" s="185">
        <v>2.3297799000000001E-2</v>
      </c>
      <c r="R161" s="185">
        <f>Q161*H161</f>
        <v>0.39606258300000002</v>
      </c>
      <c r="S161" s="185">
        <v>0</v>
      </c>
      <c r="T161" s="186">
        <f>S161*H161</f>
        <v>0</v>
      </c>
      <c r="U161" s="53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187" t="s">
        <v>169</v>
      </c>
      <c r="AS161" s="9"/>
      <c r="AT161" s="187" t="s">
        <v>127</v>
      </c>
      <c r="AU161" s="187" t="s">
        <v>81</v>
      </c>
      <c r="AV161" s="9"/>
      <c r="AW161" s="9"/>
      <c r="AX161" s="9"/>
      <c r="AY161" s="144" t="s">
        <v>124</v>
      </c>
      <c r="AZ161" s="9"/>
      <c r="BA161" s="9"/>
      <c r="BB161" s="9"/>
      <c r="BC161" s="9"/>
      <c r="BD161" s="9"/>
      <c r="BE161" s="188">
        <f>IF(N161="základní",J161,0)</f>
        <v>0</v>
      </c>
      <c r="BF161" s="188">
        <f>IF(N161="snížená",J161,0)</f>
        <v>0</v>
      </c>
      <c r="BG161" s="188">
        <f>IF(N161="zákl. přenesená",J161,0)</f>
        <v>0</v>
      </c>
      <c r="BH161" s="188">
        <f>IF(N161="sníž. přenesená",J161,0)</f>
        <v>0</v>
      </c>
      <c r="BI161" s="188">
        <f>IF(N161="nulová",J161,0)</f>
        <v>0</v>
      </c>
      <c r="BJ161" s="144" t="s">
        <v>5</v>
      </c>
      <c r="BK161" s="188">
        <f>ROUND(I161*H161,1)</f>
        <v>0</v>
      </c>
      <c r="BL161" s="144" t="s">
        <v>169</v>
      </c>
      <c r="BM161" s="187" t="s">
        <v>305</v>
      </c>
      <c r="BN161" s="11"/>
    </row>
    <row r="162" spans="1:66" ht="33" customHeight="1">
      <c r="A162" s="12"/>
      <c r="B162" s="50"/>
      <c r="C162" s="176" t="s">
        <v>221</v>
      </c>
      <c r="D162" s="176" t="s">
        <v>127</v>
      </c>
      <c r="E162" s="177" t="s">
        <v>222</v>
      </c>
      <c r="F162" s="177" t="s">
        <v>223</v>
      </c>
      <c r="G162" s="178" t="s">
        <v>181</v>
      </c>
      <c r="H162" s="179">
        <v>3813.68</v>
      </c>
      <c r="I162" s="180">
        <v>0</v>
      </c>
      <c r="J162" s="181">
        <f>ROUND(I162*H162,1)</f>
        <v>0</v>
      </c>
      <c r="K162" s="182"/>
      <c r="L162" s="50"/>
      <c r="M162" s="183"/>
      <c r="N162" s="184" t="s">
        <v>37</v>
      </c>
      <c r="O162" s="185">
        <v>0</v>
      </c>
      <c r="P162" s="185">
        <f>O162*H162</f>
        <v>0</v>
      </c>
      <c r="Q162" s="185">
        <v>0</v>
      </c>
      <c r="R162" s="185">
        <f>Q162*H162</f>
        <v>0</v>
      </c>
      <c r="S162" s="185">
        <v>0</v>
      </c>
      <c r="T162" s="186">
        <f>S162*H162</f>
        <v>0</v>
      </c>
      <c r="U162" s="53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187" t="s">
        <v>169</v>
      </c>
      <c r="AS162" s="9"/>
      <c r="AT162" s="187" t="s">
        <v>127</v>
      </c>
      <c r="AU162" s="187" t="s">
        <v>81</v>
      </c>
      <c r="AV162" s="9"/>
      <c r="AW162" s="9"/>
      <c r="AX162" s="9"/>
      <c r="AY162" s="144" t="s">
        <v>124</v>
      </c>
      <c r="AZ162" s="9"/>
      <c r="BA162" s="9"/>
      <c r="BB162" s="9"/>
      <c r="BC162" s="9"/>
      <c r="BD162" s="9"/>
      <c r="BE162" s="188">
        <f>IF(N162="základní",J162,0)</f>
        <v>0</v>
      </c>
      <c r="BF162" s="188">
        <f>IF(N162="snížená",J162,0)</f>
        <v>0</v>
      </c>
      <c r="BG162" s="188">
        <f>IF(N162="zákl. přenesená",J162,0)</f>
        <v>0</v>
      </c>
      <c r="BH162" s="188">
        <f>IF(N162="sníž. přenesená",J162,0)</f>
        <v>0</v>
      </c>
      <c r="BI162" s="188">
        <f>IF(N162="nulová",J162,0)</f>
        <v>0</v>
      </c>
      <c r="BJ162" s="144" t="s">
        <v>5</v>
      </c>
      <c r="BK162" s="188">
        <f>ROUND(I162*H162,1)</f>
        <v>0</v>
      </c>
      <c r="BL162" s="144" t="s">
        <v>169</v>
      </c>
      <c r="BM162" s="187" t="s">
        <v>306</v>
      </c>
      <c r="BN162" s="11"/>
    </row>
    <row r="163" spans="1:66" ht="22.9" customHeight="1">
      <c r="A163" s="12"/>
      <c r="B163" s="17"/>
      <c r="C163" s="197"/>
      <c r="D163" s="216" t="s">
        <v>72</v>
      </c>
      <c r="E163" s="217" t="s">
        <v>225</v>
      </c>
      <c r="F163" s="217" t="s">
        <v>226</v>
      </c>
      <c r="G163" s="197"/>
      <c r="H163" s="197"/>
      <c r="I163" s="197"/>
      <c r="J163" s="218">
        <f>BK163</f>
        <v>0</v>
      </c>
      <c r="K163" s="182"/>
      <c r="L163" s="50"/>
      <c r="M163" s="53"/>
      <c r="N163" s="9"/>
      <c r="O163" s="9"/>
      <c r="P163" s="168">
        <f>SUM(P164:P165)</f>
        <v>383.59999999999997</v>
      </c>
      <c r="Q163" s="9"/>
      <c r="R163" s="168">
        <f>SUM(R164:R165)</f>
        <v>1.4288000000000001</v>
      </c>
      <c r="S163" s="9"/>
      <c r="T163" s="169">
        <f>SUM(T164:T165)</f>
        <v>0</v>
      </c>
      <c r="U163" s="53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165" t="s">
        <v>81</v>
      </c>
      <c r="AS163" s="9"/>
      <c r="AT163" s="170" t="s">
        <v>72</v>
      </c>
      <c r="AU163" s="170" t="s">
        <v>5</v>
      </c>
      <c r="AV163" s="9"/>
      <c r="AW163" s="9"/>
      <c r="AX163" s="9"/>
      <c r="AY163" s="165" t="s">
        <v>124</v>
      </c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171">
        <f>SUM(BK164:BK165)</f>
        <v>0</v>
      </c>
      <c r="BL163" s="9"/>
      <c r="BM163" s="9"/>
      <c r="BN163" s="11"/>
    </row>
    <row r="164" spans="1:66" ht="24.2" customHeight="1">
      <c r="A164" s="12"/>
      <c r="B164" s="50"/>
      <c r="C164" s="176" t="s">
        <v>227</v>
      </c>
      <c r="D164" s="176" t="s">
        <v>127</v>
      </c>
      <c r="E164" s="177" t="s">
        <v>231</v>
      </c>
      <c r="F164" s="177" t="s">
        <v>232</v>
      </c>
      <c r="G164" s="178" t="s">
        <v>168</v>
      </c>
      <c r="H164" s="179">
        <v>400</v>
      </c>
      <c r="I164" s="180">
        <v>0</v>
      </c>
      <c r="J164" s="181">
        <f>ROUND(I164*H164,1)</f>
        <v>0</v>
      </c>
      <c r="K164" s="182"/>
      <c r="L164" s="50"/>
      <c r="M164" s="183"/>
      <c r="N164" s="184" t="s">
        <v>37</v>
      </c>
      <c r="O164" s="185">
        <v>0.95899999999999996</v>
      </c>
      <c r="P164" s="185">
        <f>O164*H164</f>
        <v>383.59999999999997</v>
      </c>
      <c r="Q164" s="185">
        <v>3.5720000000000001E-3</v>
      </c>
      <c r="R164" s="185">
        <f>Q164*H164</f>
        <v>1.4288000000000001</v>
      </c>
      <c r="S164" s="185">
        <v>0</v>
      </c>
      <c r="T164" s="186">
        <f>S164*H164</f>
        <v>0</v>
      </c>
      <c r="U164" s="53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187" t="s">
        <v>169</v>
      </c>
      <c r="AS164" s="9"/>
      <c r="AT164" s="187" t="s">
        <v>127</v>
      </c>
      <c r="AU164" s="187" t="s">
        <v>81</v>
      </c>
      <c r="AV164" s="9"/>
      <c r="AW164" s="9"/>
      <c r="AX164" s="9"/>
      <c r="AY164" s="144" t="s">
        <v>124</v>
      </c>
      <c r="AZ164" s="9"/>
      <c r="BA164" s="9"/>
      <c r="BB164" s="9"/>
      <c r="BC164" s="9"/>
      <c r="BD164" s="9"/>
      <c r="BE164" s="188">
        <f>IF(N164="základní",J164,0)</f>
        <v>0</v>
      </c>
      <c r="BF164" s="188">
        <f>IF(N164="snížená",J164,0)</f>
        <v>0</v>
      </c>
      <c r="BG164" s="188">
        <f>IF(N164="zákl. přenesená",J164,0)</f>
        <v>0</v>
      </c>
      <c r="BH164" s="188">
        <f>IF(N164="sníž. přenesená",J164,0)</f>
        <v>0</v>
      </c>
      <c r="BI164" s="188">
        <f>IF(N164="nulová",J164,0)</f>
        <v>0</v>
      </c>
      <c r="BJ164" s="144" t="s">
        <v>5</v>
      </c>
      <c r="BK164" s="188">
        <f>ROUND(I164*H164,1)</f>
        <v>0</v>
      </c>
      <c r="BL164" s="144" t="s">
        <v>169</v>
      </c>
      <c r="BM164" s="187" t="s">
        <v>307</v>
      </c>
      <c r="BN164" s="11"/>
    </row>
    <row r="165" spans="1:66" ht="33" customHeight="1">
      <c r="A165" s="12"/>
      <c r="B165" s="50"/>
      <c r="C165" s="176" t="s">
        <v>6</v>
      </c>
      <c r="D165" s="176" t="s">
        <v>127</v>
      </c>
      <c r="E165" s="177" t="s">
        <v>235</v>
      </c>
      <c r="F165" s="177" t="s">
        <v>236</v>
      </c>
      <c r="G165" s="178" t="s">
        <v>181</v>
      </c>
      <c r="H165" s="179">
        <v>7060</v>
      </c>
      <c r="I165" s="180">
        <v>0</v>
      </c>
      <c r="J165" s="181">
        <f>ROUND(I165*H165,1)</f>
        <v>0</v>
      </c>
      <c r="K165" s="182"/>
      <c r="L165" s="50"/>
      <c r="M165" s="183"/>
      <c r="N165" s="184" t="s">
        <v>37</v>
      </c>
      <c r="O165" s="185">
        <v>0</v>
      </c>
      <c r="P165" s="185">
        <f>O165*H165</f>
        <v>0</v>
      </c>
      <c r="Q165" s="185">
        <v>0</v>
      </c>
      <c r="R165" s="185">
        <f>Q165*H165</f>
        <v>0</v>
      </c>
      <c r="S165" s="185">
        <v>0</v>
      </c>
      <c r="T165" s="186">
        <f>S165*H165</f>
        <v>0</v>
      </c>
      <c r="U165" s="53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187" t="s">
        <v>169</v>
      </c>
      <c r="AS165" s="9"/>
      <c r="AT165" s="187" t="s">
        <v>127</v>
      </c>
      <c r="AU165" s="187" t="s">
        <v>81</v>
      </c>
      <c r="AV165" s="9"/>
      <c r="AW165" s="9"/>
      <c r="AX165" s="9"/>
      <c r="AY165" s="144" t="s">
        <v>124</v>
      </c>
      <c r="AZ165" s="9"/>
      <c r="BA165" s="9"/>
      <c r="BB165" s="9"/>
      <c r="BC165" s="9"/>
      <c r="BD165" s="9"/>
      <c r="BE165" s="188">
        <f>IF(N165="základní",J165,0)</f>
        <v>0</v>
      </c>
      <c r="BF165" s="188">
        <f>IF(N165="snížená",J165,0)</f>
        <v>0</v>
      </c>
      <c r="BG165" s="188">
        <f>IF(N165="zákl. přenesená",J165,0)</f>
        <v>0</v>
      </c>
      <c r="BH165" s="188">
        <f>IF(N165="sníž. přenesená",J165,0)</f>
        <v>0</v>
      </c>
      <c r="BI165" s="188">
        <f>IF(N165="nulová",J165,0)</f>
        <v>0</v>
      </c>
      <c r="BJ165" s="144" t="s">
        <v>5</v>
      </c>
      <c r="BK165" s="188">
        <f>ROUND(I165*H165,1)</f>
        <v>0</v>
      </c>
      <c r="BL165" s="144" t="s">
        <v>169</v>
      </c>
      <c r="BM165" s="187" t="s">
        <v>308</v>
      </c>
      <c r="BN165" s="11"/>
    </row>
    <row r="166" spans="1:66" ht="22.9" customHeight="1">
      <c r="A166" s="12"/>
      <c r="B166" s="17"/>
      <c r="C166" s="197"/>
      <c r="D166" s="216" t="s">
        <v>72</v>
      </c>
      <c r="E166" s="217" t="s">
        <v>309</v>
      </c>
      <c r="F166" s="217" t="s">
        <v>310</v>
      </c>
      <c r="G166" s="197"/>
      <c r="H166" s="197"/>
      <c r="I166" s="197"/>
      <c r="J166" s="218">
        <f>BK166</f>
        <v>0</v>
      </c>
      <c r="K166" s="182"/>
      <c r="L166" s="50"/>
      <c r="M166" s="53"/>
      <c r="N166" s="9"/>
      <c r="O166" s="9"/>
      <c r="P166" s="168">
        <f>SUM(P167:P169)</f>
        <v>113.084</v>
      </c>
      <c r="Q166" s="9"/>
      <c r="R166" s="168">
        <f>SUM(R167:R169)</f>
        <v>0</v>
      </c>
      <c r="S166" s="9"/>
      <c r="T166" s="169">
        <f>SUM(T167:T169)</f>
        <v>18.052340000000001</v>
      </c>
      <c r="U166" s="53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165" t="s">
        <v>81</v>
      </c>
      <c r="AS166" s="9"/>
      <c r="AT166" s="170" t="s">
        <v>72</v>
      </c>
      <c r="AU166" s="170" t="s">
        <v>5</v>
      </c>
      <c r="AV166" s="9"/>
      <c r="AW166" s="9"/>
      <c r="AX166" s="9"/>
      <c r="AY166" s="165" t="s">
        <v>124</v>
      </c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171">
        <f>SUM(BK167:BK169)</f>
        <v>0</v>
      </c>
      <c r="BL166" s="9"/>
      <c r="BM166" s="9"/>
      <c r="BN166" s="11"/>
    </row>
    <row r="167" spans="1:66" ht="24.2" customHeight="1">
      <c r="A167" s="12"/>
      <c r="B167" s="50"/>
      <c r="C167" s="176" t="s">
        <v>234</v>
      </c>
      <c r="D167" s="176" t="s">
        <v>127</v>
      </c>
      <c r="E167" s="177" t="s">
        <v>311</v>
      </c>
      <c r="F167" s="177" t="s">
        <v>312</v>
      </c>
      <c r="G167" s="178" t="s">
        <v>168</v>
      </c>
      <c r="H167" s="179">
        <v>400</v>
      </c>
      <c r="I167" s="180">
        <v>0</v>
      </c>
      <c r="J167" s="181">
        <f>ROUND(I167*H167,1)</f>
        <v>0</v>
      </c>
      <c r="K167" s="182"/>
      <c r="L167" s="50"/>
      <c r="M167" s="183"/>
      <c r="N167" s="184" t="s">
        <v>37</v>
      </c>
      <c r="O167" s="185">
        <v>0.248</v>
      </c>
      <c r="P167" s="185">
        <f>O167*H167</f>
        <v>99.2</v>
      </c>
      <c r="Q167" s="185">
        <v>0</v>
      </c>
      <c r="R167" s="185">
        <f>Q167*H167</f>
        <v>0</v>
      </c>
      <c r="S167" s="185">
        <v>4.4499999999999998E-2</v>
      </c>
      <c r="T167" s="186">
        <f>S167*H167</f>
        <v>17.8</v>
      </c>
      <c r="U167" s="53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187" t="s">
        <v>169</v>
      </c>
      <c r="AS167" s="9"/>
      <c r="AT167" s="187" t="s">
        <v>127</v>
      </c>
      <c r="AU167" s="187" t="s">
        <v>81</v>
      </c>
      <c r="AV167" s="9"/>
      <c r="AW167" s="9"/>
      <c r="AX167" s="9"/>
      <c r="AY167" s="144" t="s">
        <v>124</v>
      </c>
      <c r="AZ167" s="9"/>
      <c r="BA167" s="9"/>
      <c r="BB167" s="9"/>
      <c r="BC167" s="9"/>
      <c r="BD167" s="9"/>
      <c r="BE167" s="188">
        <f>IF(N167="základní",J167,0)</f>
        <v>0</v>
      </c>
      <c r="BF167" s="188">
        <f>IF(N167="snížená",J167,0)</f>
        <v>0</v>
      </c>
      <c r="BG167" s="188">
        <f>IF(N167="zákl. přenesená",J167,0)</f>
        <v>0</v>
      </c>
      <c r="BH167" s="188">
        <f>IF(N167="sníž. přenesená",J167,0)</f>
        <v>0</v>
      </c>
      <c r="BI167" s="188">
        <f>IF(N167="nulová",J167,0)</f>
        <v>0</v>
      </c>
      <c r="BJ167" s="144" t="s">
        <v>5</v>
      </c>
      <c r="BK167" s="188">
        <f>ROUND(I167*H167,1)</f>
        <v>0</v>
      </c>
      <c r="BL167" s="144" t="s">
        <v>169</v>
      </c>
      <c r="BM167" s="187" t="s">
        <v>313</v>
      </c>
      <c r="BN167" s="11"/>
    </row>
    <row r="168" spans="1:66" ht="24.2" customHeight="1">
      <c r="A168" s="12"/>
      <c r="B168" s="50"/>
      <c r="C168" s="176" t="s">
        <v>240</v>
      </c>
      <c r="D168" s="176" t="s">
        <v>127</v>
      </c>
      <c r="E168" s="177" t="s">
        <v>314</v>
      </c>
      <c r="F168" s="177" t="s">
        <v>315</v>
      </c>
      <c r="G168" s="178" t="s">
        <v>168</v>
      </c>
      <c r="H168" s="179">
        <v>400</v>
      </c>
      <c r="I168" s="180">
        <v>0</v>
      </c>
      <c r="J168" s="181">
        <f>ROUND(I168*H168,1)</f>
        <v>0</v>
      </c>
      <c r="K168" s="182"/>
      <c r="L168" s="50"/>
      <c r="M168" s="183"/>
      <c r="N168" s="184" t="s">
        <v>37</v>
      </c>
      <c r="O168" s="185">
        <v>2.8000000000000001E-2</v>
      </c>
      <c r="P168" s="185">
        <f>O168*H168</f>
        <v>11.200000000000001</v>
      </c>
      <c r="Q168" s="185">
        <v>0</v>
      </c>
      <c r="R168" s="185">
        <f>Q168*H168</f>
        <v>0</v>
      </c>
      <c r="S168" s="185">
        <v>0</v>
      </c>
      <c r="T168" s="186">
        <f>S168*H168</f>
        <v>0</v>
      </c>
      <c r="U168" s="53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187" t="s">
        <v>169</v>
      </c>
      <c r="AS168" s="9"/>
      <c r="AT168" s="187" t="s">
        <v>127</v>
      </c>
      <c r="AU168" s="187" t="s">
        <v>81</v>
      </c>
      <c r="AV168" s="9"/>
      <c r="AW168" s="9"/>
      <c r="AX168" s="9"/>
      <c r="AY168" s="144" t="s">
        <v>124</v>
      </c>
      <c r="AZ168" s="9"/>
      <c r="BA168" s="9"/>
      <c r="BB168" s="9"/>
      <c r="BC168" s="9"/>
      <c r="BD168" s="9"/>
      <c r="BE168" s="188">
        <f>IF(N168="základní",J168,0)</f>
        <v>0</v>
      </c>
      <c r="BF168" s="188">
        <f>IF(N168="snížená",J168,0)</f>
        <v>0</v>
      </c>
      <c r="BG168" s="188">
        <f>IF(N168="zákl. přenesená",J168,0)</f>
        <v>0</v>
      </c>
      <c r="BH168" s="188">
        <f>IF(N168="sníž. přenesená",J168,0)</f>
        <v>0</v>
      </c>
      <c r="BI168" s="188">
        <f>IF(N168="nulová",J168,0)</f>
        <v>0</v>
      </c>
      <c r="BJ168" s="144" t="s">
        <v>5</v>
      </c>
      <c r="BK168" s="188">
        <f>ROUND(I168*H168,1)</f>
        <v>0</v>
      </c>
      <c r="BL168" s="144" t="s">
        <v>169</v>
      </c>
      <c r="BM168" s="187" t="s">
        <v>316</v>
      </c>
      <c r="BN168" s="11"/>
    </row>
    <row r="169" spans="1:66" ht="24.2" customHeight="1">
      <c r="A169" s="12"/>
      <c r="B169" s="50"/>
      <c r="C169" s="176" t="s">
        <v>245</v>
      </c>
      <c r="D169" s="176" t="s">
        <v>127</v>
      </c>
      <c r="E169" s="177" t="s">
        <v>317</v>
      </c>
      <c r="F169" s="177" t="s">
        <v>318</v>
      </c>
      <c r="G169" s="178" t="s">
        <v>202</v>
      </c>
      <c r="H169" s="179">
        <v>22</v>
      </c>
      <c r="I169" s="180">
        <v>0</v>
      </c>
      <c r="J169" s="181">
        <f>ROUND(I169*H169,1)</f>
        <v>0</v>
      </c>
      <c r="K169" s="182"/>
      <c r="L169" s="50"/>
      <c r="M169" s="183"/>
      <c r="N169" s="184" t="s">
        <v>37</v>
      </c>
      <c r="O169" s="185">
        <v>0.122</v>
      </c>
      <c r="P169" s="185">
        <f>O169*H169</f>
        <v>2.6840000000000002</v>
      </c>
      <c r="Q169" s="185">
        <v>0</v>
      </c>
      <c r="R169" s="185">
        <f>Q169*H169</f>
        <v>0</v>
      </c>
      <c r="S169" s="185">
        <v>1.1469999999999999E-2</v>
      </c>
      <c r="T169" s="186">
        <f>S169*H169</f>
        <v>0.25234000000000001</v>
      </c>
      <c r="U169" s="53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187" t="s">
        <v>169</v>
      </c>
      <c r="AS169" s="9"/>
      <c r="AT169" s="187" t="s">
        <v>127</v>
      </c>
      <c r="AU169" s="187" t="s">
        <v>81</v>
      </c>
      <c r="AV169" s="9"/>
      <c r="AW169" s="9"/>
      <c r="AX169" s="9"/>
      <c r="AY169" s="144" t="s">
        <v>124</v>
      </c>
      <c r="AZ169" s="9"/>
      <c r="BA169" s="9"/>
      <c r="BB169" s="9"/>
      <c r="BC169" s="9"/>
      <c r="BD169" s="9"/>
      <c r="BE169" s="188">
        <f>IF(N169="základní",J169,0)</f>
        <v>0</v>
      </c>
      <c r="BF169" s="188">
        <f>IF(N169="snížená",J169,0)</f>
        <v>0</v>
      </c>
      <c r="BG169" s="188">
        <f>IF(N169="zákl. přenesená",J169,0)</f>
        <v>0</v>
      </c>
      <c r="BH169" s="188">
        <f>IF(N169="sníž. přenesená",J169,0)</f>
        <v>0</v>
      </c>
      <c r="BI169" s="188">
        <f>IF(N169="nulová",J169,0)</f>
        <v>0</v>
      </c>
      <c r="BJ169" s="144" t="s">
        <v>5</v>
      </c>
      <c r="BK169" s="188">
        <f>ROUND(I169*H169,1)</f>
        <v>0</v>
      </c>
      <c r="BL169" s="144" t="s">
        <v>169</v>
      </c>
      <c r="BM169" s="187" t="s">
        <v>319</v>
      </c>
      <c r="BN169" s="11"/>
    </row>
    <row r="170" spans="1:66" ht="22.9" customHeight="1">
      <c r="A170" s="12"/>
      <c r="B170" s="17"/>
      <c r="C170" s="197"/>
      <c r="D170" s="216" t="s">
        <v>72</v>
      </c>
      <c r="E170" s="217" t="s">
        <v>238</v>
      </c>
      <c r="F170" s="217" t="s">
        <v>239</v>
      </c>
      <c r="G170" s="197"/>
      <c r="H170" s="197"/>
      <c r="I170" s="197"/>
      <c r="J170" s="218">
        <f>BK170</f>
        <v>0</v>
      </c>
      <c r="K170" s="182"/>
      <c r="L170" s="50"/>
      <c r="M170" s="53"/>
      <c r="N170" s="9"/>
      <c r="O170" s="9"/>
      <c r="P170" s="168">
        <f>SUM(P171:P172)</f>
        <v>0</v>
      </c>
      <c r="Q170" s="9"/>
      <c r="R170" s="168">
        <f>SUM(R171:R172)</f>
        <v>0</v>
      </c>
      <c r="S170" s="9"/>
      <c r="T170" s="169">
        <f>SUM(T171:T172)</f>
        <v>0</v>
      </c>
      <c r="U170" s="53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165" t="s">
        <v>81</v>
      </c>
      <c r="AS170" s="9"/>
      <c r="AT170" s="170" t="s">
        <v>72</v>
      </c>
      <c r="AU170" s="170" t="s">
        <v>5</v>
      </c>
      <c r="AV170" s="9"/>
      <c r="AW170" s="9"/>
      <c r="AX170" s="9"/>
      <c r="AY170" s="165" t="s">
        <v>124</v>
      </c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171">
        <f>SUM(BK171:BK172)</f>
        <v>0</v>
      </c>
      <c r="BL170" s="9"/>
      <c r="BM170" s="9"/>
      <c r="BN170" s="11"/>
    </row>
    <row r="171" spans="1:66" ht="24.2" customHeight="1">
      <c r="A171" s="12"/>
      <c r="B171" s="50"/>
      <c r="C171" s="176" t="s">
        <v>252</v>
      </c>
      <c r="D171" s="176" t="s">
        <v>127</v>
      </c>
      <c r="E171" s="177" t="s">
        <v>241</v>
      </c>
      <c r="F171" s="177" t="s">
        <v>242</v>
      </c>
      <c r="G171" s="178" t="s">
        <v>243</v>
      </c>
      <c r="H171" s="179">
        <v>45</v>
      </c>
      <c r="I171" s="180">
        <v>0</v>
      </c>
      <c r="J171" s="181">
        <f>ROUND(I171*H171,1)</f>
        <v>0</v>
      </c>
      <c r="K171" s="182"/>
      <c r="L171" s="50"/>
      <c r="M171" s="183"/>
      <c r="N171" s="184" t="s">
        <v>37</v>
      </c>
      <c r="O171" s="185">
        <v>0</v>
      </c>
      <c r="P171" s="185">
        <f>O171*H171</f>
        <v>0</v>
      </c>
      <c r="Q171" s="185">
        <v>0</v>
      </c>
      <c r="R171" s="185">
        <f>Q171*H171</f>
        <v>0</v>
      </c>
      <c r="S171" s="185">
        <v>0</v>
      </c>
      <c r="T171" s="186">
        <f>S171*H171</f>
        <v>0</v>
      </c>
      <c r="U171" s="53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187" t="s">
        <v>169</v>
      </c>
      <c r="AS171" s="9"/>
      <c r="AT171" s="187" t="s">
        <v>127</v>
      </c>
      <c r="AU171" s="187" t="s">
        <v>81</v>
      </c>
      <c r="AV171" s="9"/>
      <c r="AW171" s="9"/>
      <c r="AX171" s="9"/>
      <c r="AY171" s="144" t="s">
        <v>124</v>
      </c>
      <c r="AZ171" s="9"/>
      <c r="BA171" s="9"/>
      <c r="BB171" s="9"/>
      <c r="BC171" s="9"/>
      <c r="BD171" s="9"/>
      <c r="BE171" s="188">
        <f>IF(N171="základní",J171,0)</f>
        <v>0</v>
      </c>
      <c r="BF171" s="188">
        <f>IF(N171="snížená",J171,0)</f>
        <v>0</v>
      </c>
      <c r="BG171" s="188">
        <f>IF(N171="zákl. přenesená",J171,0)</f>
        <v>0</v>
      </c>
      <c r="BH171" s="188">
        <f>IF(N171="sníž. přenesená",J171,0)</f>
        <v>0</v>
      </c>
      <c r="BI171" s="188">
        <f>IF(N171="nulová",J171,0)</f>
        <v>0</v>
      </c>
      <c r="BJ171" s="144" t="s">
        <v>5</v>
      </c>
      <c r="BK171" s="188">
        <f>ROUND(I171*H171,1)</f>
        <v>0</v>
      </c>
      <c r="BL171" s="144" t="s">
        <v>169</v>
      </c>
      <c r="BM171" s="187" t="s">
        <v>320</v>
      </c>
      <c r="BN171" s="11"/>
    </row>
    <row r="172" spans="1:66" ht="33" customHeight="1">
      <c r="A172" s="12"/>
      <c r="B172" s="50"/>
      <c r="C172" s="176" t="s">
        <v>257</v>
      </c>
      <c r="D172" s="176" t="s">
        <v>127</v>
      </c>
      <c r="E172" s="177" t="s">
        <v>246</v>
      </c>
      <c r="F172" s="177" t="s">
        <v>247</v>
      </c>
      <c r="G172" s="178" t="s">
        <v>181</v>
      </c>
      <c r="H172" s="179">
        <v>1423.35</v>
      </c>
      <c r="I172" s="180">
        <v>0</v>
      </c>
      <c r="J172" s="181">
        <f>ROUND(I172*H172,1)</f>
        <v>0</v>
      </c>
      <c r="K172" s="182"/>
      <c r="L172" s="50"/>
      <c r="M172" s="183"/>
      <c r="N172" s="184" t="s">
        <v>37</v>
      </c>
      <c r="O172" s="185">
        <v>0</v>
      </c>
      <c r="P172" s="185">
        <f>O172*H172</f>
        <v>0</v>
      </c>
      <c r="Q172" s="185">
        <v>0</v>
      </c>
      <c r="R172" s="185">
        <f>Q172*H172</f>
        <v>0</v>
      </c>
      <c r="S172" s="185">
        <v>0</v>
      </c>
      <c r="T172" s="186">
        <f>S172*H172</f>
        <v>0</v>
      </c>
      <c r="U172" s="53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187" t="s">
        <v>169</v>
      </c>
      <c r="AS172" s="9"/>
      <c r="AT172" s="187" t="s">
        <v>127</v>
      </c>
      <c r="AU172" s="187" t="s">
        <v>81</v>
      </c>
      <c r="AV172" s="9"/>
      <c r="AW172" s="9"/>
      <c r="AX172" s="9"/>
      <c r="AY172" s="144" t="s">
        <v>124</v>
      </c>
      <c r="AZ172" s="9"/>
      <c r="BA172" s="9"/>
      <c r="BB172" s="9"/>
      <c r="BC172" s="9"/>
      <c r="BD172" s="9"/>
      <c r="BE172" s="188">
        <f>IF(N172="základní",J172,0)</f>
        <v>0</v>
      </c>
      <c r="BF172" s="188">
        <f>IF(N172="snížená",J172,0)</f>
        <v>0</v>
      </c>
      <c r="BG172" s="188">
        <f>IF(N172="zákl. přenesená",J172,0)</f>
        <v>0</v>
      </c>
      <c r="BH172" s="188">
        <f>IF(N172="sníž. přenesená",J172,0)</f>
        <v>0</v>
      </c>
      <c r="BI172" s="188">
        <f>IF(N172="nulová",J172,0)</f>
        <v>0</v>
      </c>
      <c r="BJ172" s="144" t="s">
        <v>5</v>
      </c>
      <c r="BK172" s="188">
        <f>ROUND(I172*H172,1)</f>
        <v>0</v>
      </c>
      <c r="BL172" s="144" t="s">
        <v>169</v>
      </c>
      <c r="BM172" s="187" t="s">
        <v>321</v>
      </c>
      <c r="BN172" s="11"/>
    </row>
    <row r="173" spans="1:66" ht="25.9" customHeight="1">
      <c r="A173" s="12"/>
      <c r="B173" s="17"/>
      <c r="C173" s="51"/>
      <c r="D173" s="203" t="s">
        <v>72</v>
      </c>
      <c r="E173" s="204" t="s">
        <v>172</v>
      </c>
      <c r="F173" s="204" t="s">
        <v>249</v>
      </c>
      <c r="G173" s="51"/>
      <c r="H173" s="51"/>
      <c r="I173" s="51"/>
      <c r="J173" s="205">
        <f>BK173</f>
        <v>0</v>
      </c>
      <c r="K173" s="194"/>
      <c r="L173" s="50"/>
      <c r="M173" s="53"/>
      <c r="N173" s="9"/>
      <c r="O173" s="9"/>
      <c r="P173" s="168">
        <f>P174</f>
        <v>0</v>
      </c>
      <c r="Q173" s="9"/>
      <c r="R173" s="168">
        <f>R174</f>
        <v>0</v>
      </c>
      <c r="S173" s="9"/>
      <c r="T173" s="169">
        <f>T174</f>
        <v>0</v>
      </c>
      <c r="U173" s="53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165" t="s">
        <v>141</v>
      </c>
      <c r="AS173" s="9"/>
      <c r="AT173" s="170" t="s">
        <v>72</v>
      </c>
      <c r="AU173" s="170" t="s">
        <v>73</v>
      </c>
      <c r="AV173" s="9"/>
      <c r="AW173" s="9"/>
      <c r="AX173" s="9"/>
      <c r="AY173" s="165" t="s">
        <v>124</v>
      </c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171">
        <f>BK174</f>
        <v>0</v>
      </c>
      <c r="BL173" s="9"/>
      <c r="BM173" s="9"/>
      <c r="BN173" s="11"/>
    </row>
    <row r="174" spans="1:66" ht="22.9" customHeight="1">
      <c r="A174" s="12"/>
      <c r="B174" s="17"/>
      <c r="C174" s="47"/>
      <c r="D174" s="172" t="s">
        <v>72</v>
      </c>
      <c r="E174" s="173" t="s">
        <v>250</v>
      </c>
      <c r="F174" s="173" t="s">
        <v>251</v>
      </c>
      <c r="G174" s="47"/>
      <c r="H174" s="47"/>
      <c r="I174" s="47"/>
      <c r="J174" s="174">
        <f>BK174</f>
        <v>0</v>
      </c>
      <c r="K174" s="175"/>
      <c r="L174" s="50"/>
      <c r="M174" s="53"/>
      <c r="N174" s="9"/>
      <c r="O174" s="9"/>
      <c r="P174" s="168">
        <f>SUM(P175:P176)</f>
        <v>0</v>
      </c>
      <c r="Q174" s="9"/>
      <c r="R174" s="168">
        <f>SUM(R175:R176)</f>
        <v>0</v>
      </c>
      <c r="S174" s="9"/>
      <c r="T174" s="169">
        <f>SUM(T175:T176)</f>
        <v>0</v>
      </c>
      <c r="U174" s="53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165" t="s">
        <v>141</v>
      </c>
      <c r="AS174" s="9"/>
      <c r="AT174" s="170" t="s">
        <v>72</v>
      </c>
      <c r="AU174" s="170" t="s">
        <v>5</v>
      </c>
      <c r="AV174" s="9"/>
      <c r="AW174" s="9"/>
      <c r="AX174" s="9"/>
      <c r="AY174" s="165" t="s">
        <v>124</v>
      </c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171">
        <f>SUM(BK175:BK176)</f>
        <v>0</v>
      </c>
      <c r="BL174" s="9"/>
      <c r="BM174" s="9"/>
      <c r="BN174" s="11"/>
    </row>
    <row r="175" spans="1:66" ht="16.5" customHeight="1">
      <c r="A175" s="12"/>
      <c r="B175" s="50"/>
      <c r="C175" s="176" t="s">
        <v>265</v>
      </c>
      <c r="D175" s="176" t="s">
        <v>127</v>
      </c>
      <c r="E175" s="177" t="s">
        <v>253</v>
      </c>
      <c r="F175" s="177" t="s">
        <v>254</v>
      </c>
      <c r="G175" s="178" t="s">
        <v>243</v>
      </c>
      <c r="H175" s="179">
        <v>0</v>
      </c>
      <c r="I175" s="180">
        <v>0</v>
      </c>
      <c r="J175" s="181">
        <f>ROUND(I175*H175,1)</f>
        <v>0</v>
      </c>
      <c r="K175" s="182"/>
      <c r="L175" s="50"/>
      <c r="M175" s="183"/>
      <c r="N175" s="184" t="s">
        <v>37</v>
      </c>
      <c r="O175" s="185">
        <v>0</v>
      </c>
      <c r="P175" s="185">
        <f>O175*H175</f>
        <v>0</v>
      </c>
      <c r="Q175" s="185">
        <v>0</v>
      </c>
      <c r="R175" s="185">
        <f>Q175*H175</f>
        <v>0</v>
      </c>
      <c r="S175" s="185">
        <v>0</v>
      </c>
      <c r="T175" s="186">
        <f>S175*H175</f>
        <v>0</v>
      </c>
      <c r="U175" s="53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187" t="s">
        <v>255</v>
      </c>
      <c r="AS175" s="9"/>
      <c r="AT175" s="187" t="s">
        <v>127</v>
      </c>
      <c r="AU175" s="187" t="s">
        <v>81</v>
      </c>
      <c r="AV175" s="9"/>
      <c r="AW175" s="9"/>
      <c r="AX175" s="9"/>
      <c r="AY175" s="144" t="s">
        <v>124</v>
      </c>
      <c r="AZ175" s="9"/>
      <c r="BA175" s="9"/>
      <c r="BB175" s="9"/>
      <c r="BC175" s="9"/>
      <c r="BD175" s="9"/>
      <c r="BE175" s="188">
        <f>IF(N175="základní",J175,0)</f>
        <v>0</v>
      </c>
      <c r="BF175" s="188">
        <f>IF(N175="snížená",J175,0)</f>
        <v>0</v>
      </c>
      <c r="BG175" s="188">
        <f>IF(N175="zákl. přenesená",J175,0)</f>
        <v>0</v>
      </c>
      <c r="BH175" s="188">
        <f>IF(N175="sníž. přenesená",J175,0)</f>
        <v>0</v>
      </c>
      <c r="BI175" s="188">
        <f>IF(N175="nulová",J175,0)</f>
        <v>0</v>
      </c>
      <c r="BJ175" s="144" t="s">
        <v>5</v>
      </c>
      <c r="BK175" s="188">
        <f>ROUND(I175*H175,1)</f>
        <v>0</v>
      </c>
      <c r="BL175" s="144" t="s">
        <v>255</v>
      </c>
      <c r="BM175" s="187" t="s">
        <v>322</v>
      </c>
      <c r="BN175" s="11"/>
    </row>
    <row r="176" spans="1:66" ht="16.5" customHeight="1">
      <c r="A176" s="12"/>
      <c r="B176" s="50"/>
      <c r="C176" s="176" t="s">
        <v>271</v>
      </c>
      <c r="D176" s="176" t="s">
        <v>127</v>
      </c>
      <c r="E176" s="177" t="s">
        <v>258</v>
      </c>
      <c r="F176" s="177" t="s">
        <v>259</v>
      </c>
      <c r="G176" s="178" t="s">
        <v>243</v>
      </c>
      <c r="H176" s="179">
        <v>0</v>
      </c>
      <c r="I176" s="180">
        <v>0</v>
      </c>
      <c r="J176" s="181">
        <f>ROUND(I176*H176,1)</f>
        <v>0</v>
      </c>
      <c r="K176" s="182"/>
      <c r="L176" s="50"/>
      <c r="M176" s="183"/>
      <c r="N176" s="184" t="s">
        <v>37</v>
      </c>
      <c r="O176" s="185">
        <v>0</v>
      </c>
      <c r="P176" s="185">
        <f>O176*H176</f>
        <v>0</v>
      </c>
      <c r="Q176" s="185">
        <v>0</v>
      </c>
      <c r="R176" s="185">
        <f>Q176*H176</f>
        <v>0</v>
      </c>
      <c r="S176" s="185">
        <v>0</v>
      </c>
      <c r="T176" s="186">
        <f>S176*H176</f>
        <v>0</v>
      </c>
      <c r="U176" s="53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187" t="s">
        <v>255</v>
      </c>
      <c r="AS176" s="9"/>
      <c r="AT176" s="187" t="s">
        <v>127</v>
      </c>
      <c r="AU176" s="187" t="s">
        <v>81</v>
      </c>
      <c r="AV176" s="9"/>
      <c r="AW176" s="9"/>
      <c r="AX176" s="9"/>
      <c r="AY176" s="144" t="s">
        <v>124</v>
      </c>
      <c r="AZ176" s="9"/>
      <c r="BA176" s="9"/>
      <c r="BB176" s="9"/>
      <c r="BC176" s="9"/>
      <c r="BD176" s="9"/>
      <c r="BE176" s="188">
        <f>IF(N176="základní",J176,0)</f>
        <v>0</v>
      </c>
      <c r="BF176" s="188">
        <f>IF(N176="snížená",J176,0)</f>
        <v>0</v>
      </c>
      <c r="BG176" s="188">
        <f>IF(N176="zákl. přenesená",J176,0)</f>
        <v>0</v>
      </c>
      <c r="BH176" s="188">
        <f>IF(N176="sníž. přenesená",J176,0)</f>
        <v>0</v>
      </c>
      <c r="BI176" s="188">
        <f>IF(N176="nulová",J176,0)</f>
        <v>0</v>
      </c>
      <c r="BJ176" s="144" t="s">
        <v>5</v>
      </c>
      <c r="BK176" s="188">
        <f>ROUND(I176*H176,1)</f>
        <v>0</v>
      </c>
      <c r="BL176" s="144" t="s">
        <v>255</v>
      </c>
      <c r="BM176" s="187" t="s">
        <v>323</v>
      </c>
      <c r="BN176" s="11"/>
    </row>
    <row r="177" spans="1:66" ht="25.9" customHeight="1">
      <c r="A177" s="12"/>
      <c r="B177" s="17"/>
      <c r="C177" s="51"/>
      <c r="D177" s="203" t="s">
        <v>72</v>
      </c>
      <c r="E177" s="204" t="s">
        <v>261</v>
      </c>
      <c r="F177" s="204" t="s">
        <v>262</v>
      </c>
      <c r="G177" s="51"/>
      <c r="H177" s="51"/>
      <c r="I177" s="51"/>
      <c r="J177" s="205">
        <f>BK177</f>
        <v>0</v>
      </c>
      <c r="K177" s="194"/>
      <c r="L177" s="50"/>
      <c r="M177" s="53"/>
      <c r="N177" s="9"/>
      <c r="O177" s="9"/>
      <c r="P177" s="168">
        <f>P178+P180+P182</f>
        <v>0</v>
      </c>
      <c r="Q177" s="9"/>
      <c r="R177" s="168">
        <f>R178+R180+R182</f>
        <v>0</v>
      </c>
      <c r="S177" s="9"/>
      <c r="T177" s="169">
        <f>T178+T180+T182</f>
        <v>0</v>
      </c>
      <c r="U177" s="53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165" t="s">
        <v>148</v>
      </c>
      <c r="AS177" s="9"/>
      <c r="AT177" s="170" t="s">
        <v>72</v>
      </c>
      <c r="AU177" s="170" t="s">
        <v>73</v>
      </c>
      <c r="AV177" s="9"/>
      <c r="AW177" s="9"/>
      <c r="AX177" s="9"/>
      <c r="AY177" s="165" t="s">
        <v>124</v>
      </c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171">
        <f>BK178+BK180+BK182</f>
        <v>0</v>
      </c>
      <c r="BL177" s="9"/>
      <c r="BM177" s="9"/>
      <c r="BN177" s="11"/>
    </row>
    <row r="178" spans="1:66" ht="22.9" customHeight="1">
      <c r="A178" s="12"/>
      <c r="B178" s="17"/>
      <c r="C178" s="47"/>
      <c r="D178" s="172" t="s">
        <v>72</v>
      </c>
      <c r="E178" s="173" t="s">
        <v>263</v>
      </c>
      <c r="F178" s="173" t="s">
        <v>264</v>
      </c>
      <c r="G178" s="47"/>
      <c r="H178" s="47"/>
      <c r="I178" s="47"/>
      <c r="J178" s="174">
        <f>BK178</f>
        <v>0</v>
      </c>
      <c r="K178" s="175"/>
      <c r="L178" s="50"/>
      <c r="M178" s="53"/>
      <c r="N178" s="9"/>
      <c r="O178" s="9"/>
      <c r="P178" s="168">
        <f>P179</f>
        <v>0</v>
      </c>
      <c r="Q178" s="9"/>
      <c r="R178" s="168">
        <f>R179</f>
        <v>0</v>
      </c>
      <c r="S178" s="9"/>
      <c r="T178" s="169">
        <f>T179</f>
        <v>0</v>
      </c>
      <c r="U178" s="53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165" t="s">
        <v>148</v>
      </c>
      <c r="AS178" s="9"/>
      <c r="AT178" s="170" t="s">
        <v>72</v>
      </c>
      <c r="AU178" s="170" t="s">
        <v>5</v>
      </c>
      <c r="AV178" s="9"/>
      <c r="AW178" s="9"/>
      <c r="AX178" s="9"/>
      <c r="AY178" s="165" t="s">
        <v>124</v>
      </c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171">
        <f>BK179</f>
        <v>0</v>
      </c>
      <c r="BL178" s="9"/>
      <c r="BM178" s="9"/>
      <c r="BN178" s="11"/>
    </row>
    <row r="179" spans="1:66" ht="16.5" customHeight="1">
      <c r="A179" s="12"/>
      <c r="B179" s="50"/>
      <c r="C179" s="176" t="s">
        <v>277</v>
      </c>
      <c r="D179" s="176" t="s">
        <v>127</v>
      </c>
      <c r="E179" s="177" t="s">
        <v>266</v>
      </c>
      <c r="F179" s="177" t="s">
        <v>264</v>
      </c>
      <c r="G179" s="178" t="s">
        <v>181</v>
      </c>
      <c r="H179" s="179">
        <v>0</v>
      </c>
      <c r="I179" s="180">
        <v>1.8</v>
      </c>
      <c r="J179" s="181">
        <f>ROUND(I179*H179,1)</f>
        <v>0</v>
      </c>
      <c r="K179" s="182"/>
      <c r="L179" s="50"/>
      <c r="M179" s="183"/>
      <c r="N179" s="184" t="s">
        <v>37</v>
      </c>
      <c r="O179" s="185">
        <v>0</v>
      </c>
      <c r="P179" s="185">
        <f>O179*H179</f>
        <v>0</v>
      </c>
      <c r="Q179" s="185">
        <v>0</v>
      </c>
      <c r="R179" s="185">
        <f>Q179*H179</f>
        <v>0</v>
      </c>
      <c r="S179" s="185">
        <v>0</v>
      </c>
      <c r="T179" s="186">
        <f>S179*H179</f>
        <v>0</v>
      </c>
      <c r="U179" s="53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187" t="s">
        <v>267</v>
      </c>
      <c r="AS179" s="9"/>
      <c r="AT179" s="187" t="s">
        <v>127</v>
      </c>
      <c r="AU179" s="187" t="s">
        <v>81</v>
      </c>
      <c r="AV179" s="9"/>
      <c r="AW179" s="9"/>
      <c r="AX179" s="9"/>
      <c r="AY179" s="144" t="s">
        <v>124</v>
      </c>
      <c r="AZ179" s="9"/>
      <c r="BA179" s="9"/>
      <c r="BB179" s="9"/>
      <c r="BC179" s="9"/>
      <c r="BD179" s="9"/>
      <c r="BE179" s="188">
        <f>IF(N179="základní",J179,0)</f>
        <v>0</v>
      </c>
      <c r="BF179" s="188">
        <f>IF(N179="snížená",J179,0)</f>
        <v>0</v>
      </c>
      <c r="BG179" s="188">
        <f>IF(N179="zákl. přenesená",J179,0)</f>
        <v>0</v>
      </c>
      <c r="BH179" s="188">
        <f>IF(N179="sníž. přenesená",J179,0)</f>
        <v>0</v>
      </c>
      <c r="BI179" s="188">
        <f>IF(N179="nulová",J179,0)</f>
        <v>0</v>
      </c>
      <c r="BJ179" s="144" t="s">
        <v>5</v>
      </c>
      <c r="BK179" s="188">
        <f>ROUND(I179*H179,1)</f>
        <v>0</v>
      </c>
      <c r="BL179" s="144" t="s">
        <v>267</v>
      </c>
      <c r="BM179" s="187" t="s">
        <v>324</v>
      </c>
      <c r="BN179" s="11"/>
    </row>
    <row r="180" spans="1:66" ht="22.9" customHeight="1">
      <c r="A180" s="12"/>
      <c r="B180" s="17"/>
      <c r="C180" s="197"/>
      <c r="D180" s="216" t="s">
        <v>72</v>
      </c>
      <c r="E180" s="217" t="s">
        <v>269</v>
      </c>
      <c r="F180" s="217" t="s">
        <v>270</v>
      </c>
      <c r="G180" s="197"/>
      <c r="H180" s="197"/>
      <c r="I180" s="197"/>
      <c r="J180" s="218">
        <f>BK180</f>
        <v>0</v>
      </c>
      <c r="K180" s="182"/>
      <c r="L180" s="50"/>
      <c r="M180" s="53"/>
      <c r="N180" s="9"/>
      <c r="O180" s="9"/>
      <c r="P180" s="168">
        <f>P181</f>
        <v>0</v>
      </c>
      <c r="Q180" s="9"/>
      <c r="R180" s="168">
        <f>R181</f>
        <v>0</v>
      </c>
      <c r="S180" s="9"/>
      <c r="T180" s="169">
        <f>T181</f>
        <v>0</v>
      </c>
      <c r="U180" s="53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165" t="s">
        <v>148</v>
      </c>
      <c r="AS180" s="9"/>
      <c r="AT180" s="170" t="s">
        <v>72</v>
      </c>
      <c r="AU180" s="170" t="s">
        <v>5</v>
      </c>
      <c r="AV180" s="9"/>
      <c r="AW180" s="9"/>
      <c r="AX180" s="9"/>
      <c r="AY180" s="165" t="s">
        <v>124</v>
      </c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171">
        <f>BK181</f>
        <v>0</v>
      </c>
      <c r="BL180" s="9"/>
      <c r="BM180" s="9"/>
      <c r="BN180" s="11"/>
    </row>
    <row r="181" spans="1:66" ht="16.5" customHeight="1">
      <c r="A181" s="12"/>
      <c r="B181" s="50"/>
      <c r="C181" s="176" t="s">
        <v>325</v>
      </c>
      <c r="D181" s="176" t="s">
        <v>127</v>
      </c>
      <c r="E181" s="177" t="s">
        <v>272</v>
      </c>
      <c r="F181" s="177" t="s">
        <v>273</v>
      </c>
      <c r="G181" s="178" t="s">
        <v>181</v>
      </c>
      <c r="H181" s="179">
        <v>0</v>
      </c>
      <c r="I181" s="180">
        <v>0.3</v>
      </c>
      <c r="J181" s="181">
        <f>ROUND(I181*H181,1)</f>
        <v>0</v>
      </c>
      <c r="K181" s="182"/>
      <c r="L181" s="50"/>
      <c r="M181" s="183"/>
      <c r="N181" s="184" t="s">
        <v>37</v>
      </c>
      <c r="O181" s="185">
        <v>0</v>
      </c>
      <c r="P181" s="185">
        <f>O181*H181</f>
        <v>0</v>
      </c>
      <c r="Q181" s="185">
        <v>0</v>
      </c>
      <c r="R181" s="185">
        <f>Q181*H181</f>
        <v>0</v>
      </c>
      <c r="S181" s="185">
        <v>0</v>
      </c>
      <c r="T181" s="186">
        <f>S181*H181</f>
        <v>0</v>
      </c>
      <c r="U181" s="53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187" t="s">
        <v>267</v>
      </c>
      <c r="AS181" s="9"/>
      <c r="AT181" s="187" t="s">
        <v>127</v>
      </c>
      <c r="AU181" s="187" t="s">
        <v>81</v>
      </c>
      <c r="AV181" s="9"/>
      <c r="AW181" s="9"/>
      <c r="AX181" s="9"/>
      <c r="AY181" s="144" t="s">
        <v>124</v>
      </c>
      <c r="AZ181" s="9"/>
      <c r="BA181" s="9"/>
      <c r="BB181" s="9"/>
      <c r="BC181" s="9"/>
      <c r="BD181" s="9"/>
      <c r="BE181" s="188">
        <f>IF(N181="základní",J181,0)</f>
        <v>0</v>
      </c>
      <c r="BF181" s="188">
        <f>IF(N181="snížená",J181,0)</f>
        <v>0</v>
      </c>
      <c r="BG181" s="188">
        <f>IF(N181="zákl. přenesená",J181,0)</f>
        <v>0</v>
      </c>
      <c r="BH181" s="188">
        <f>IF(N181="sníž. přenesená",J181,0)</f>
        <v>0</v>
      </c>
      <c r="BI181" s="188">
        <f>IF(N181="nulová",J181,0)</f>
        <v>0</v>
      </c>
      <c r="BJ181" s="144" t="s">
        <v>5</v>
      </c>
      <c r="BK181" s="188">
        <f>ROUND(I181*H181,1)</f>
        <v>0</v>
      </c>
      <c r="BL181" s="144" t="s">
        <v>267</v>
      </c>
      <c r="BM181" s="187" t="s">
        <v>326</v>
      </c>
      <c r="BN181" s="11"/>
    </row>
    <row r="182" spans="1:66" ht="22.9" customHeight="1">
      <c r="A182" s="12"/>
      <c r="B182" s="17"/>
      <c r="C182" s="197"/>
      <c r="D182" s="216" t="s">
        <v>72</v>
      </c>
      <c r="E182" s="217" t="s">
        <v>275</v>
      </c>
      <c r="F182" s="217" t="s">
        <v>276</v>
      </c>
      <c r="G182" s="197"/>
      <c r="H182" s="197"/>
      <c r="I182" s="197"/>
      <c r="J182" s="218">
        <f>BK182</f>
        <v>0</v>
      </c>
      <c r="K182" s="182"/>
      <c r="L182" s="50"/>
      <c r="M182" s="53"/>
      <c r="N182" s="9"/>
      <c r="O182" s="9"/>
      <c r="P182" s="168">
        <f>P183</f>
        <v>0</v>
      </c>
      <c r="Q182" s="9"/>
      <c r="R182" s="168">
        <f>R183</f>
        <v>0</v>
      </c>
      <c r="S182" s="9"/>
      <c r="T182" s="169">
        <f>T183</f>
        <v>0</v>
      </c>
      <c r="U182" s="53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165" t="s">
        <v>148</v>
      </c>
      <c r="AS182" s="9"/>
      <c r="AT182" s="170" t="s">
        <v>72</v>
      </c>
      <c r="AU182" s="170" t="s">
        <v>5</v>
      </c>
      <c r="AV182" s="9"/>
      <c r="AW182" s="9"/>
      <c r="AX182" s="9"/>
      <c r="AY182" s="165" t="s">
        <v>124</v>
      </c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171">
        <f>BK183</f>
        <v>0</v>
      </c>
      <c r="BL182" s="9"/>
      <c r="BM182" s="9"/>
      <c r="BN182" s="11"/>
    </row>
    <row r="183" spans="1:66" ht="16.5" customHeight="1">
      <c r="A183" s="12"/>
      <c r="B183" s="50"/>
      <c r="C183" s="176" t="s">
        <v>327</v>
      </c>
      <c r="D183" s="176" t="s">
        <v>127</v>
      </c>
      <c r="E183" s="177" t="s">
        <v>278</v>
      </c>
      <c r="F183" s="177" t="s">
        <v>279</v>
      </c>
      <c r="G183" s="178" t="s">
        <v>181</v>
      </c>
      <c r="H183" s="179">
        <v>0</v>
      </c>
      <c r="I183" s="180">
        <v>1.2</v>
      </c>
      <c r="J183" s="181">
        <f>ROUND(I183*H183,1)</f>
        <v>0</v>
      </c>
      <c r="K183" s="182"/>
      <c r="L183" s="50"/>
      <c r="M183" s="219"/>
      <c r="N183" s="220" t="s">
        <v>37</v>
      </c>
      <c r="O183" s="221">
        <v>0</v>
      </c>
      <c r="P183" s="221">
        <f>O183*H183</f>
        <v>0</v>
      </c>
      <c r="Q183" s="221">
        <v>0</v>
      </c>
      <c r="R183" s="221">
        <f>Q183*H183</f>
        <v>0</v>
      </c>
      <c r="S183" s="221">
        <v>0</v>
      </c>
      <c r="T183" s="222">
        <f>S183*H183</f>
        <v>0</v>
      </c>
      <c r="U183" s="53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187" t="s">
        <v>267</v>
      </c>
      <c r="AS183" s="9"/>
      <c r="AT183" s="187" t="s">
        <v>127</v>
      </c>
      <c r="AU183" s="187" t="s">
        <v>81</v>
      </c>
      <c r="AV183" s="9"/>
      <c r="AW183" s="9"/>
      <c r="AX183" s="9"/>
      <c r="AY183" s="144" t="s">
        <v>124</v>
      </c>
      <c r="AZ183" s="9"/>
      <c r="BA183" s="9"/>
      <c r="BB183" s="9"/>
      <c r="BC183" s="9"/>
      <c r="BD183" s="9"/>
      <c r="BE183" s="188">
        <f>IF(N183="základní",J183,0)</f>
        <v>0</v>
      </c>
      <c r="BF183" s="188">
        <f>IF(N183="snížená",J183,0)</f>
        <v>0</v>
      </c>
      <c r="BG183" s="188">
        <f>IF(N183="zákl. přenesená",J183,0)</f>
        <v>0</v>
      </c>
      <c r="BH183" s="188">
        <f>IF(N183="sníž. přenesená",J183,0)</f>
        <v>0</v>
      </c>
      <c r="BI183" s="188">
        <f>IF(N183="nulová",J183,0)</f>
        <v>0</v>
      </c>
      <c r="BJ183" s="144" t="s">
        <v>5</v>
      </c>
      <c r="BK183" s="188">
        <f>ROUND(I183*H183,1)</f>
        <v>0</v>
      </c>
      <c r="BL183" s="144" t="s">
        <v>267</v>
      </c>
      <c r="BM183" s="187" t="s">
        <v>328</v>
      </c>
      <c r="BN183" s="11"/>
    </row>
    <row r="184" spans="1:66" ht="8.1" customHeight="1">
      <c r="A184" s="89"/>
      <c r="B184" s="40"/>
      <c r="C184" s="223"/>
      <c r="D184" s="223"/>
      <c r="E184" s="223"/>
      <c r="F184" s="223"/>
      <c r="G184" s="223"/>
      <c r="H184" s="223"/>
      <c r="I184" s="223"/>
      <c r="J184" s="224"/>
      <c r="K184" s="225"/>
      <c r="L184" s="90"/>
      <c r="M184" s="226"/>
      <c r="N184" s="226"/>
      <c r="O184" s="226"/>
      <c r="P184" s="226"/>
      <c r="Q184" s="226"/>
      <c r="R184" s="226"/>
      <c r="S184" s="226"/>
      <c r="T184" s="226"/>
      <c r="U184" s="91"/>
      <c r="V184" s="91"/>
      <c r="W184" s="91"/>
      <c r="X184" s="91"/>
      <c r="Y184" s="91"/>
      <c r="Z184" s="91"/>
      <c r="AA184" s="91"/>
      <c r="AB184" s="91"/>
      <c r="AC184" s="91"/>
      <c r="AD184" s="91"/>
      <c r="AE184" s="91"/>
      <c r="AF184" s="91"/>
      <c r="AG184" s="91"/>
      <c r="AH184" s="91"/>
      <c r="AI184" s="91"/>
      <c r="AJ184" s="91"/>
      <c r="AK184" s="91"/>
      <c r="AL184" s="91"/>
      <c r="AM184" s="91"/>
      <c r="AN184" s="91"/>
      <c r="AO184" s="91"/>
      <c r="AP184" s="91"/>
      <c r="AQ184" s="91"/>
      <c r="AR184" s="91"/>
      <c r="AS184" s="91"/>
      <c r="AT184" s="91"/>
      <c r="AU184" s="91"/>
      <c r="AV184" s="91"/>
      <c r="AW184" s="91"/>
      <c r="AX184" s="91"/>
      <c r="AY184" s="91"/>
      <c r="AZ184" s="91"/>
      <c r="BA184" s="91"/>
      <c r="BB184" s="91"/>
      <c r="BC184" s="91"/>
      <c r="BD184" s="91"/>
      <c r="BE184" s="91"/>
      <c r="BF184" s="91"/>
      <c r="BG184" s="91"/>
      <c r="BH184" s="91"/>
      <c r="BI184" s="91"/>
      <c r="BJ184" s="91"/>
      <c r="BK184" s="91"/>
      <c r="BL184" s="91"/>
      <c r="BM184" s="91"/>
      <c r="BN184" s="92"/>
    </row>
  </sheetData>
  <mergeCells count="8">
    <mergeCell ref="E121:H121"/>
    <mergeCell ref="E123:H123"/>
    <mergeCell ref="L2:V2"/>
    <mergeCell ref="E7:H7"/>
    <mergeCell ref="E9:H9"/>
    <mergeCell ref="E27:H27"/>
    <mergeCell ref="E85:H85"/>
    <mergeCell ref="E87:H87"/>
  </mergeCells>
  <pageMargins left="0.39370100000000002" right="0.39370100000000002" top="0.59055100000000005" bottom="0.59055100000000005" header="0.19685" footer="0.19685"/>
  <pageSetup orientation="portrait"/>
  <headerFooter>
    <oddHeader>&amp;R&amp;"Arial CE,Regular"&amp;8&amp;K000000LDN Rybitví - opravy střech A,B.xlsx</oddHeader>
    <oddFooter>&amp;C&amp;"Arial CE,Regular"&amp;8&amp;K000000Stránka &amp;P z &amp;N&amp;R&amp;"Arial CE,Regular"&amp;8&amp;K00000023.07.2024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Rekapitulace stavby</vt:lpstr>
      <vt:lpstr>1) Střecha A</vt:lpstr>
      <vt:lpstr>2) Střecha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Tomsu Jana</dc:creator>
  <cp:lastModifiedBy>Tomsu Jana</cp:lastModifiedBy>
  <dcterms:created xsi:type="dcterms:W3CDTF">2024-09-27T08:04:00Z</dcterms:created>
  <dcterms:modified xsi:type="dcterms:W3CDTF">2024-09-27T08:04:00Z</dcterms:modified>
</cp:coreProperties>
</file>